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737 (2)" sheetId="1" r:id="rId1"/>
    <sheet name="737 (4)" sheetId="2" r:id="rId2"/>
    <sheet name="КНИГА КРЕДИТОВ" sheetId="3" r:id="rId3"/>
  </sheets>
  <definedNames>
    <definedName name="_xlnm.Print_Area" localSheetId="0">'737 (2)'!$A$1:$J$245</definedName>
    <definedName name="_xlnm.Print_Area" localSheetId="1">'737 (4)'!$A$1:$J$245</definedName>
  </definedNames>
  <calcPr fullCalcOnLoad="1"/>
</workbook>
</file>

<file path=xl/sharedStrings.xml><?xml version="1.0" encoding="utf-8"?>
<sst xmlns="http://schemas.openxmlformats.org/spreadsheetml/2006/main" count="1255" uniqueCount="360">
  <si>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</si>
  <si>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</si>
  <si>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</si>
  <si>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</si>
  <si>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</si>
  <si>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</si>
  <si>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</si>
  <si>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</si>
  <si>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</si>
  <si>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</si>
  <si>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</si>
  <si>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</si>
  <si>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</si>
  <si>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</si>
  <si>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</si>
  <si>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</si>
  <si>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</si>
  <si>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</si>
  <si>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</si>
  <si>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</si>
  <si>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</si>
  <si>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</si>
  <si>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</si>
  <si>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</si>
  <si>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</si>
  <si>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</si>
  <si>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</si>
  <si>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</si>
  <si>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</si>
  <si>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</si>
  <si>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</si>
  <si>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</si>
  <si>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</si>
  <si>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</si>
  <si>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</si>
  <si>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</si>
  <si>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</si>
  <si>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</si>
  <si>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</si>
  <si>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</si>
  <si>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</si>
  <si>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</si>
  <si>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</si>
  <si>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</si>
  <si>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</si>
  <si>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</si>
  <si>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</si>
  <si>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</si>
  <si>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</si>
  <si>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</si>
  <si>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</si>
  <si>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</si>
  <si>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</si>
  <si>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</si>
  <si>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</si>
  <si>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</si>
  <si>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</si>
  <si>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</si>
  <si>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</si>
  <si>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</si>
  <si>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</si>
  <si>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</si>
  <si>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</si>
  <si>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</si>
  <si>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</si>
  <si>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</si>
  <si>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</si>
  <si>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</si>
  <si>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</si>
  <si>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</si>
  <si>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</si>
  <si>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</si>
  <si>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</si>
  <si>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</si>
  <si>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</si>
  <si>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</si>
  <si>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</si>
  <si>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</si>
  <si>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</si>
  <si>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</si>
  <si>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</si>
  <si>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</si>
  <si>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</si>
  <si>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</si>
  <si>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</si>
  <si>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</si>
  <si>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</si>
  <si>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</si>
  <si>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</si>
  <si>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</si>
  <si>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</si>
  <si>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</si>
  <si>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</si>
  <si>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</si>
  <si>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</si>
  <si>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</si>
  <si>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</si>
  <si>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</si>
  <si>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</si>
  <si>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</si>
  <si>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</si>
  <si>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</si>
  <si>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</si>
  <si>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</si>
  <si>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</si>
  <si>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</si>
  <si>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</si>
  <si>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</si>
  <si>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</si>
  <si>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</si>
  <si>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</si>
  <si>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</si>
  <si>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</si>
  <si>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</si>
  <si>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</si>
  <si>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</si>
  <si>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</si>
  <si>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</si>
  <si>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</si>
  <si>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</si>
  <si>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</si>
  <si>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</si>
  <si>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</si>
  <si>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</si>
  <si>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</si>
  <si>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</si>
  <si>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</si>
  <si>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</si>
  <si>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</si>
  <si>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</si>
  <si>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</si>
  <si>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</si>
  <si>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</si>
  <si>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</si>
  <si>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</si>
  <si>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</si>
  <si>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</si>
  <si>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</si>
  <si>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</si>
  <si>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</si>
  <si>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</si>
  <si>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</si>
  <si>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</si>
  <si>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</si>
  <si>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</si>
  <si>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</si>
  <si>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</si>
  <si>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</si>
  <si>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</si>
  <si>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</si>
  <si>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</si>
  <si>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</si>
  <si>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</si>
  <si>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</si>
  <si>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</si>
  <si>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</si>
  <si>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</si>
  <si>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</si>
  <si>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</si>
  <si>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</si>
  <si>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</si>
  <si>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</si>
  <si>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</si>
  <si>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</si>
  <si>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</si>
  <si>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</si>
  <si>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</si>
  <si>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</si>
  <si>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</si>
  <si>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</si>
  <si>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</si>
  <si>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</si>
  <si>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</si>
  <si>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</si>
  <si>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</si>
  <si>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</si>
  <si>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</si>
  <si>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</si>
  <si>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</si>
  <si>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</si>
  <si>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</si>
  <si>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</si>
  <si>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</si>
  <si>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</si>
  <si>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</si>
  <si>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</si>
  <si>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</si>
  <si>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</si>
  <si>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</si>
  <si>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</si>
  <si>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</si>
  <si>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</si>
  <si>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</si>
  <si>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</si>
  <si>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</si>
  <si>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</si>
  <si>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</si>
  <si>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</si>
  <si>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</si>
  <si>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</si>
  <si>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</si>
  <si>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</si>
  <si>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</si>
  <si>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</si>
  <si>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</si>
  <si>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</si>
  <si>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</si>
  <si>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</si>
  <si>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</si>
  <si>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</si>
  <si>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</si>
  <si>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</si>
  <si>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</si>
  <si>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</si>
  <si>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</si>
  <si>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</si>
  <si>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</si>
  <si>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</si>
  <si>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</si>
  <si>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</si>
  <si>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</si>
  <si>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</si>
  <si>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</si>
  <si>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</si>
  <si>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</si>
  <si>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</si>
  <si>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</si>
  <si>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</si>
  <si>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</si>
  <si>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</si>
  <si>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</si>
  <si>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</si>
  <si>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</si>
  <si>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</si>
  <si>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</si>
  <si>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</si>
  <si>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</si>
  <si>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</si>
  <si>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</si>
  <si>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</si>
  <si>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</si>
  <si>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</si>
  <si>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</si>
  <si>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</si>
  <si>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Главный бухгалтер ________________   ___</t>
  </si>
  <si>
    <t>"___"___________  2016  г.</t>
  </si>
  <si>
    <t>01</t>
  </si>
  <si>
    <t>Ф1</t>
  </si>
  <si>
    <t>С1</t>
  </si>
  <si>
    <t>02</t>
  </si>
  <si>
    <t>Ф2</t>
  </si>
  <si>
    <t>03</t>
  </si>
  <si>
    <t>Ф3</t>
  </si>
  <si>
    <t>С3</t>
  </si>
  <si>
    <t>05</t>
  </si>
  <si>
    <t>Ф5</t>
  </si>
  <si>
    <t>12</t>
  </si>
  <si>
    <t>23</t>
  </si>
  <si>
    <t>М4</t>
  </si>
  <si>
    <t>26</t>
  </si>
  <si>
    <t>К5</t>
  </si>
  <si>
    <t>С7</t>
  </si>
  <si>
    <t>29</t>
  </si>
  <si>
    <t>К8</t>
  </si>
  <si>
    <t>К9</t>
  </si>
  <si>
    <t>М6</t>
  </si>
  <si>
    <t>37</t>
  </si>
  <si>
    <t>Р3</t>
  </si>
  <si>
    <t>242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</si>
  <si>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</si>
  <si>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</t>
  </si>
  <si>
    <t>Ф4</t>
  </si>
  <si>
    <t>06</t>
  </si>
  <si>
    <t>07</t>
  </si>
  <si>
    <t>08</t>
  </si>
  <si>
    <t>09</t>
  </si>
  <si>
    <t>25</t>
  </si>
  <si>
    <t>К4</t>
  </si>
  <si>
    <t>33</t>
  </si>
  <si>
    <t>34</t>
  </si>
  <si>
    <t>35</t>
  </si>
  <si>
    <t>Р1</t>
  </si>
  <si>
    <t>Р2</t>
  </si>
  <si>
    <t>Заработная плата (211)</t>
  </si>
  <si>
    <t>Прочие выплаты (212)</t>
  </si>
  <si>
    <t>Начисления на выплаты по оплате труда (213)</t>
  </si>
  <si>
    <t>Услуги связи (221)</t>
  </si>
  <si>
    <t>Транспортные услуги (222)</t>
  </si>
  <si>
    <t>Коммунальные услуги (электроэнергия) (223)</t>
  </si>
  <si>
    <t>Коммунальные услуги (отопление) (223)</t>
  </si>
  <si>
    <t>Коммунальные услуги (газ) (223)</t>
  </si>
  <si>
    <t>Коммунальные услуги (горячее и холодное водоснабжение) (223)</t>
  </si>
  <si>
    <t>Коммунальные услуги (другие расходы по оплате коммунальных услуг) (223)</t>
  </si>
  <si>
    <t>Арендная плата за пользование имуществом (224)</t>
  </si>
  <si>
    <t>Работы, услуги по содержанию имущества (капитальный ремонт) (225)</t>
  </si>
  <si>
    <t>Работы, услуги по содержанию имущества (прочие расходы) (225)</t>
  </si>
  <si>
    <t>Прочие работы, услуги (226)</t>
  </si>
  <si>
    <t>Прочие расходы (290)</t>
  </si>
  <si>
    <t>Увеличение стоимости основных средств (приобретение основных средств) (310)</t>
  </si>
  <si>
    <t>Увеличение стоимости материальных запасов (питание) (340)</t>
  </si>
  <si>
    <t>Увеличение стоимости материальных запасов (ГСМ) (340)</t>
  </si>
  <si>
    <t>Увеличение стоимости материальных запасов (другие расходы) (340)</t>
  </si>
  <si>
    <t>Работы, услуги по содержанию имущества (текущий ремонт) (225)</t>
  </si>
  <si>
    <t>К3</t>
  </si>
  <si>
    <t>Иные расходы (225, 226, 241, 242, 251, 262, 290,310, 340)</t>
  </si>
  <si>
    <t>Приобретение оборудования (241, 251, 310)</t>
  </si>
  <si>
    <t>С6</t>
  </si>
  <si>
    <t>Иные расходы (225, 226, 290, 251, 340)</t>
  </si>
  <si>
    <t>Приобретение основных средств (241, 251, 310)</t>
  </si>
  <si>
    <t>24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</si>
  <si>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</si>
  <si>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</si>
  <si>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</si>
  <si>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Субсидии</t>
  </si>
  <si>
    <t>Межбюджетные трансферты</t>
  </si>
  <si>
    <t>Наименование вида расходов</t>
  </si>
  <si>
    <t>Уплата прочих налогов</t>
  </si>
  <si>
    <t>Иные выплаты персоналуучреждений, за исключениемфонда оплаты труда</t>
  </si>
  <si>
    <t>Коды видов расходов</t>
  </si>
  <si>
    <t>Наименование кодов фондов расходов</t>
  </si>
  <si>
    <t>Коды фондов расходов</t>
  </si>
  <si>
    <t xml:space="preserve">01 </t>
  </si>
  <si>
    <t xml:space="preserve">03 </t>
  </si>
  <si>
    <t xml:space="preserve">04 </t>
  </si>
  <si>
    <t xml:space="preserve">05 </t>
  </si>
  <si>
    <t xml:space="preserve">06 </t>
  </si>
  <si>
    <t xml:space="preserve">07 </t>
  </si>
  <si>
    <t xml:space="preserve">08 </t>
  </si>
  <si>
    <t xml:space="preserve">09 </t>
  </si>
  <si>
    <t xml:space="preserve">10 </t>
  </si>
  <si>
    <t xml:space="preserve">12 </t>
  </si>
  <si>
    <t xml:space="preserve">23 </t>
  </si>
  <si>
    <t xml:space="preserve">24 </t>
  </si>
  <si>
    <t xml:space="preserve">25 </t>
  </si>
  <si>
    <t xml:space="preserve">С6 </t>
  </si>
  <si>
    <t xml:space="preserve">С7 </t>
  </si>
  <si>
    <t xml:space="preserve">М4 </t>
  </si>
  <si>
    <t>лимиты</t>
  </si>
  <si>
    <t>Лимиты на начало месяца</t>
  </si>
  <si>
    <t>Лимиты на конец месяца</t>
  </si>
  <si>
    <t>финансирование</t>
  </si>
  <si>
    <t>Финансирование на начало месяца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</si>
  <si>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</si>
  <si>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</si>
  <si>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</si>
  <si>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кассовый расход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</si>
  <si>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</si>
  <si>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</si>
  <si>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</si>
  <si>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Остаток на счете учреждения</t>
  </si>
  <si>
    <t>Управление образования Родионово-Несветайского района</t>
  </si>
  <si>
    <t>Субсидии на выполнение государственного (муниципального) задания</t>
  </si>
  <si>
    <t>(код вида 4)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</si>
  <si>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</si>
  <si>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МБДОУ детский сад "Алёнушка"</t>
  </si>
  <si>
    <t>Приносящая доход деятельность (собственные доходы учреждения)</t>
  </si>
  <si>
    <t xml:space="preserve"> Руководитель   __________________        Жукова С.В.</t>
  </si>
  <si>
    <t>19.12.206</t>
  </si>
  <si>
    <t>01.01.2017</t>
  </si>
  <si>
    <t xml:space="preserve">                                         на  1 января  20 17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</si>
</sst>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Continuous"/>
    </xf>
    <xf numFmtId="49" fontId="2" fillId="33" borderId="14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8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16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 wrapText="1" indent="3"/>
    </xf>
    <xf numFmtId="0" fontId="2" fillId="33" borderId="36" xfId="0" applyFont="1" applyFill="1" applyBorder="1" applyAlignment="1">
      <alignment horizontal="center" wrapText="1"/>
    </xf>
    <xf numFmtId="49" fontId="2" fillId="33" borderId="37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8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38" xfId="0" applyFont="1" applyFill="1" applyBorder="1" applyAlignment="1">
      <alignment horizontal="left"/>
    </xf>
    <xf numFmtId="49" fontId="0" fillId="33" borderId="38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49" fontId="0" fillId="33" borderId="21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31" xfId="0" applyNumberFormat="1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left" wrapText="1" indent="2"/>
    </xf>
    <xf numFmtId="49" fontId="2" fillId="33" borderId="42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left" wrapText="1"/>
    </xf>
    <xf numFmtId="49" fontId="0" fillId="33" borderId="38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left" wrapText="1" indent="3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wrapText="1"/>
    </xf>
    <xf numFmtId="49" fontId="2" fillId="33" borderId="38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left" wrapText="1" indent="1"/>
    </xf>
    <xf numFmtId="0" fontId="2" fillId="33" borderId="29" xfId="0" applyFont="1" applyFill="1" applyBorder="1" applyAlignment="1">
      <alignment horizontal="left" wrapText="1" indent="2"/>
    </xf>
    <xf numFmtId="49" fontId="13" fillId="0" borderId="26" xfId="53" applyNumberFormat="1" applyFont="1" applyBorder="1" applyAlignment="1">
      <alignment horizontal="center" wrapText="1"/>
      <protection/>
    </xf>
    <xf numFmtId="0" fontId="13" fillId="0" borderId="30" xfId="53" applyFont="1" applyBorder="1" applyAlignment="1">
      <alignment horizontal="center" wrapText="1"/>
      <protection/>
    </xf>
    <xf numFmtId="49" fontId="13" fillId="0" borderId="45" xfId="53" applyNumberFormat="1" applyFont="1" applyBorder="1" applyAlignment="1">
      <alignment horizontal="center" wrapText="1"/>
      <protection/>
    </xf>
    <xf numFmtId="0" fontId="13" fillId="0" borderId="19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0" fontId="11" fillId="0" borderId="54" xfId="53" applyFont="1" applyBorder="1" applyAlignment="1">
      <alignment horizontal="left" vertical="top" indent="1"/>
      <protection/>
    </xf>
    <xf numFmtId="0" fontId="11" fillId="0" borderId="54" xfId="53" applyFont="1" applyBorder="1" applyAlignment="1">
      <alignment horizontal="left" vertical="top" wrapText="1" indent="1"/>
      <protection/>
    </xf>
    <xf numFmtId="0" fontId="11" fillId="0" borderId="55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0" fontId="13" fillId="0" borderId="30" xfId="54" applyFont="1" applyBorder="1" applyAlignment="1">
      <alignment horizontal="center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28" xfId="54" applyNumberFormat="1" applyFont="1" applyBorder="1" applyAlignment="1">
      <alignment horizontal="right" wrapText="1"/>
      <protection/>
    </xf>
    <xf numFmtId="0" fontId="13" fillId="0" borderId="45" xfId="54" applyFont="1" applyBorder="1" applyAlignment="1">
      <alignment horizontal="center" wrapText="1"/>
      <protection/>
    </xf>
    <xf numFmtId="0" fontId="13" fillId="0" borderId="26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47" xfId="54" applyFont="1" applyBorder="1" applyAlignment="1">
      <alignment horizontal="center" wrapText="1"/>
      <protection/>
    </xf>
    <xf numFmtId="49" fontId="17" fillId="33" borderId="33" xfId="0" applyNumberFormat="1" applyFont="1" applyFill="1" applyBorder="1" applyAlignment="1">
      <alignment horizontal="center" wrapText="1"/>
    </xf>
    <xf numFmtId="49" fontId="17" fillId="33" borderId="56" xfId="0" applyNumberFormat="1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left" wrapText="1" indent="2"/>
    </xf>
    <xf numFmtId="0" fontId="18" fillId="0" borderId="26" xfId="53" applyFont="1" applyBorder="1" applyAlignment="1">
      <alignment horizontal="center" wrapText="1"/>
      <protection/>
    </xf>
    <xf numFmtId="0" fontId="18" fillId="0" borderId="26" xfId="54" applyFont="1" applyBorder="1" applyAlignment="1">
      <alignment horizontal="center" wrapText="1"/>
      <protection/>
    </xf>
    <xf numFmtId="0" fontId="18" fillId="0" borderId="45" xfId="54" applyFont="1" applyBorder="1" applyAlignment="1">
      <alignment horizontal="center" wrapText="1"/>
      <protection/>
    </xf>
    <xf numFmtId="49" fontId="17" fillId="33" borderId="26" xfId="0" applyNumberFormat="1" applyFont="1" applyFill="1" applyBorder="1" applyAlignment="1">
      <alignment horizontal="center" wrapText="1"/>
    </xf>
    <xf numFmtId="0" fontId="18" fillId="0" borderId="46" xfId="53" applyFont="1" applyBorder="1" applyAlignment="1">
      <alignment horizontal="center" wrapText="1"/>
      <protection/>
    </xf>
    <xf numFmtId="0" fontId="14" fillId="33" borderId="29" xfId="0" applyFont="1" applyFill="1" applyBorder="1" applyAlignment="1">
      <alignment horizontal="left" wrapText="1" indent="1"/>
    </xf>
    <xf numFmtId="0" fontId="8" fillId="0" borderId="25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8" fillId="0" borderId="30" xfId="54" applyFont="1" applyBorder="1" applyAlignment="1">
      <alignment horizontal="center" wrapText="1"/>
      <protection/>
    </xf>
    <xf numFmtId="0" fontId="8" fillId="0" borderId="19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49" fontId="2" fillId="33" borderId="30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left" wrapText="1"/>
    </xf>
    <xf numFmtId="0" fontId="10" fillId="0" borderId="59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wrapText="1" indent="2"/>
      <protection/>
    </xf>
    <xf numFmtId="0" fontId="11" fillId="0" borderId="54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indent="2"/>
      <protection/>
    </xf>
    <xf numFmtId="49" fontId="17" fillId="33" borderId="18" xfId="0" applyNumberFormat="1" applyFont="1" applyFill="1" applyBorder="1" applyAlignment="1">
      <alignment horizontal="center"/>
    </xf>
    <xf numFmtId="49" fontId="17" fillId="33" borderId="30" xfId="0" applyNumberFormat="1" applyFont="1" applyFill="1" applyBorder="1" applyAlignment="1">
      <alignment horizontal="center"/>
    </xf>
    <xf numFmtId="0" fontId="10" fillId="0" borderId="54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0" fontId="11" fillId="0" borderId="54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1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left" wrapText="1" indent="1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" fillId="33" borderId="29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 horizontal="left" wrapText="1" indent="2"/>
    </xf>
    <xf numFmtId="49" fontId="2" fillId="34" borderId="26" xfId="0" applyNumberFormat="1" applyFont="1" applyFill="1" applyBorder="1" applyAlignment="1">
      <alignment horizontal="center" wrapText="1"/>
    </xf>
    <xf numFmtId="49" fontId="2" fillId="34" borderId="24" xfId="0" applyNumberFormat="1" applyFont="1" applyFill="1" applyBorder="1" applyAlignment="1">
      <alignment horizontal="center" wrapText="1"/>
    </xf>
    <xf numFmtId="49" fontId="2" fillId="34" borderId="35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26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0" fontId="13" fillId="0" borderId="49" xfId="54" applyFont="1" applyBorder="1" applyAlignment="1">
      <alignment horizontal="center" wrapText="1"/>
      <protection/>
    </xf>
    <xf numFmtId="4" fontId="8" fillId="0" borderId="25" xfId="54" applyNumberFormat="1" applyFont="1" applyBorder="1" applyAlignment="1">
      <alignment horizontal="right" wrapText="1"/>
      <protection/>
    </xf>
    <xf numFmtId="4" fontId="8" fillId="0" borderId="2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0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" fontId="8" fillId="0" borderId="3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7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35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/>
    </xf>
    <xf numFmtId="4" fontId="2" fillId="33" borderId="63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64" xfId="0" applyNumberFormat="1" applyFont="1" applyFill="1" applyBorder="1" applyAlignment="1">
      <alignment horizontal="right"/>
    </xf>
    <xf numFmtId="4" fontId="2" fillId="33" borderId="65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 wrapText="1"/>
    </xf>
    <xf numFmtId="4" fontId="2" fillId="33" borderId="19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0" fontId="19" fillId="0" borderId="30" xfId="0" applyFont="1" applyBorder="1" applyAlignment="1">
      <alignment/>
    </xf>
    <xf numFmtId="0" fontId="6" fillId="34" borderId="66" xfId="0" applyFont="1" applyFill="1" applyBorder="1" applyAlignment="1">
      <alignment horizontal="left" wrapText="1"/>
    </xf>
    <xf numFmtId="49" fontId="2" fillId="34" borderId="40" xfId="0" applyNumberFormat="1" applyFont="1" applyFill="1" applyBorder="1" applyAlignment="1">
      <alignment horizontal="center" wrapText="1"/>
    </xf>
    <xf numFmtId="4" fontId="2" fillId="34" borderId="27" xfId="0" applyNumberFormat="1" applyFont="1" applyFill="1" applyBorder="1" applyAlignment="1">
      <alignment horizontal="right"/>
    </xf>
    <xf numFmtId="0" fontId="11" fillId="34" borderId="54" xfId="53" applyFont="1" applyFill="1" applyBorder="1" applyAlignment="1">
      <alignment horizontal="left" vertical="top" indent="1"/>
      <protection/>
    </xf>
    <xf numFmtId="49" fontId="13" fillId="34" borderId="26" xfId="53" applyNumberFormat="1" applyFont="1" applyFill="1" applyBorder="1" applyAlignment="1">
      <alignment horizontal="center" wrapText="1"/>
      <protection/>
    </xf>
    <xf numFmtId="0" fontId="13" fillId="34" borderId="30" xfId="53" applyFont="1" applyFill="1" applyBorder="1" applyAlignment="1">
      <alignment horizontal="center" wrapText="1"/>
      <protection/>
    </xf>
    <xf numFmtId="49" fontId="2" fillId="34" borderId="67" xfId="0" applyNumberFormat="1" applyFont="1" applyFill="1" applyBorder="1" applyAlignment="1">
      <alignment horizontal="center" wrapText="1"/>
    </xf>
    <xf numFmtId="49" fontId="2" fillId="34" borderId="31" xfId="0" applyNumberFormat="1" applyFont="1" applyFill="1" applyBorder="1" applyAlignment="1">
      <alignment horizontal="center" wrapText="1"/>
    </xf>
    <xf numFmtId="4" fontId="2" fillId="34" borderId="31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 horizontal="left" wrapText="1" indent="1"/>
    </xf>
    <xf numFmtId="49" fontId="2" fillId="35" borderId="26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4" fontId="2" fillId="35" borderId="25" xfId="0" applyNumberFormat="1" applyFont="1" applyFill="1" applyBorder="1" applyAlignment="1">
      <alignment horizontal="center"/>
    </xf>
    <xf numFmtId="4" fontId="2" fillId="35" borderId="27" xfId="0" applyNumberFormat="1" applyFont="1" applyFill="1" applyBorder="1" applyAlignment="1">
      <alignment horizontal="right"/>
    </xf>
    <xf numFmtId="0" fontId="2" fillId="35" borderId="29" xfId="0" applyFont="1" applyFill="1" applyBorder="1" applyAlignment="1">
      <alignment horizontal="left" wrapText="1" indent="2"/>
    </xf>
    <xf numFmtId="49" fontId="2" fillId="35" borderId="49" xfId="0" applyNumberFormat="1" applyFont="1" applyFill="1" applyBorder="1" applyAlignment="1">
      <alignment horizontal="center"/>
    </xf>
    <xf numFmtId="0" fontId="14" fillId="35" borderId="29" xfId="0" applyFont="1" applyFill="1" applyBorder="1" applyAlignment="1">
      <alignment horizontal="left" wrapText="1" indent="1"/>
    </xf>
    <xf numFmtId="49" fontId="6" fillId="35" borderId="40" xfId="0" applyNumberFormat="1" applyFont="1" applyFill="1" applyBorder="1" applyAlignment="1">
      <alignment horizontal="center"/>
    </xf>
    <xf numFmtId="49" fontId="6" fillId="35" borderId="68" xfId="0" applyNumberFormat="1" applyFont="1" applyFill="1" applyBorder="1" applyAlignment="1">
      <alignment horizontal="center"/>
    </xf>
    <xf numFmtId="4" fontId="2" fillId="35" borderId="31" xfId="0" applyNumberFormat="1" applyFont="1" applyFill="1" applyBorder="1" applyAlignment="1">
      <alignment horizontal="right"/>
    </xf>
    <xf numFmtId="0" fontId="2" fillId="35" borderId="62" xfId="0" applyFont="1" applyFill="1" applyBorder="1" applyAlignment="1">
      <alignment horizontal="left" wrapText="1" indent="2"/>
    </xf>
    <xf numFmtId="49" fontId="2" fillId="35" borderId="26" xfId="0" applyNumberFormat="1" applyFont="1" applyFill="1" applyBorder="1" applyAlignment="1">
      <alignment horizontal="center"/>
    </xf>
    <xf numFmtId="49" fontId="2" fillId="35" borderId="49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0" fontId="13" fillId="35" borderId="26" xfId="54" applyFont="1" applyFill="1" applyBorder="1" applyAlignment="1">
      <alignment horizontal="center" wrapText="1"/>
      <protection/>
    </xf>
    <xf numFmtId="0" fontId="13" fillId="35" borderId="30" xfId="54" applyFont="1" applyFill="1" applyBorder="1" applyAlignment="1">
      <alignment horizontal="center" wrapText="1"/>
      <protection/>
    </xf>
    <xf numFmtId="4" fontId="8" fillId="35" borderId="30" xfId="54" applyNumberFormat="1" applyFont="1" applyFill="1" applyBorder="1" applyAlignment="1">
      <alignment horizontal="right" wrapText="1"/>
      <protection/>
    </xf>
    <xf numFmtId="0" fontId="14" fillId="35" borderId="29" xfId="0" applyFont="1" applyFill="1" applyBorder="1" applyAlignment="1">
      <alignment horizontal="left" wrapText="1" indent="1"/>
    </xf>
    <xf numFmtId="4" fontId="2" fillId="35" borderId="24" xfId="0" applyNumberFormat="1" applyFont="1" applyFill="1" applyBorder="1" applyAlignment="1">
      <alignment horizontal="right"/>
    </xf>
    <xf numFmtId="0" fontId="20" fillId="36" borderId="30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textRotation="90" wrapText="1"/>
    </xf>
    <xf numFmtId="0" fontId="19" fillId="37" borderId="30" xfId="0" applyFont="1" applyFill="1" applyBorder="1" applyAlignment="1">
      <alignment horizontal="center" vertical="center" textRotation="90" wrapText="1"/>
    </xf>
    <xf numFmtId="0" fontId="19" fillId="38" borderId="30" xfId="0" applyFont="1" applyFill="1" applyBorder="1" applyAlignment="1">
      <alignment horizontal="center" vertical="center" textRotation="90" wrapText="1"/>
    </xf>
    <xf numFmtId="0" fontId="19" fillId="39" borderId="30" xfId="0" applyFont="1" applyFill="1" applyBorder="1" applyAlignment="1">
      <alignment horizontal="center" vertical="center" textRotation="90" wrapText="1"/>
    </xf>
    <xf numFmtId="0" fontId="19" fillId="40" borderId="30" xfId="0" applyFont="1" applyFill="1" applyBorder="1" applyAlignment="1">
      <alignment horizontal="center" vertical="center" textRotation="90" wrapText="1"/>
    </xf>
    <xf numFmtId="0" fontId="19" fillId="36" borderId="30" xfId="0" applyFont="1" applyFill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wrapText="1"/>
      <protection/>
    </xf>
    <xf numFmtId="0" fontId="19" fillId="37" borderId="30" xfId="0" applyFont="1" applyFill="1" applyBorder="1" applyAlignment="1">
      <alignment horizontal="center" vertical="center" wrapText="1"/>
    </xf>
    <xf numFmtId="0" fontId="19" fillId="38" borderId="30" xfId="0" applyFont="1" applyFill="1" applyBorder="1" applyAlignment="1">
      <alignment horizontal="center" vertical="center" wrapText="1"/>
    </xf>
    <xf numFmtId="49" fontId="21" fillId="39" borderId="30" xfId="54" applyNumberFormat="1" applyFont="1" applyFill="1" applyBorder="1" applyAlignment="1">
      <alignment horizontal="center" vertical="center" wrapText="1"/>
      <protection/>
    </xf>
    <xf numFmtId="0" fontId="19" fillId="39" borderId="30" xfId="0" applyFont="1" applyFill="1" applyBorder="1" applyAlignment="1">
      <alignment horizontal="center" vertical="center"/>
    </xf>
    <xf numFmtId="0" fontId="19" fillId="39" borderId="30" xfId="0" applyFont="1" applyFill="1" applyBorder="1" applyAlignment="1">
      <alignment horizontal="center" vertical="center" wrapText="1"/>
    </xf>
    <xf numFmtId="0" fontId="19" fillId="40" borderId="30" xfId="0" applyFont="1" applyFill="1" applyBorder="1" applyAlignment="1">
      <alignment horizontal="center" vertical="center" wrapText="1"/>
    </xf>
    <xf numFmtId="0" fontId="21" fillId="36" borderId="30" xfId="0" applyFont="1" applyFill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textRotation="90" wrapText="1"/>
      <protection/>
    </xf>
    <xf numFmtId="0" fontId="21" fillId="36" borderId="30" xfId="0" applyFont="1" applyFill="1" applyBorder="1" applyAlignment="1">
      <alignment horizontal="center" vertical="center" textRotation="90" wrapText="1"/>
    </xf>
    <xf numFmtId="0" fontId="19" fillId="37" borderId="30" xfId="53" applyFont="1" applyFill="1" applyBorder="1" applyAlignment="1">
      <alignment horizontal="center" vertical="center" wrapText="1"/>
      <protection/>
    </xf>
    <xf numFmtId="0" fontId="19" fillId="40" borderId="30" xfId="53" applyFont="1" applyFill="1" applyBorder="1" applyAlignment="1">
      <alignment horizontal="center" vertical="center" wrapText="1"/>
      <protection/>
    </xf>
    <xf numFmtId="0" fontId="21" fillId="36" borderId="30" xfId="53" applyFont="1" applyFill="1" applyBorder="1" applyAlignment="1">
      <alignment horizontal="center" vertical="center" wrapText="1"/>
      <protection/>
    </xf>
    <xf numFmtId="4" fontId="19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Border="1" applyAlignment="1">
      <alignment/>
    </xf>
    <xf numFmtId="14" fontId="23" fillId="0" borderId="30" xfId="0" applyNumberFormat="1" applyFont="1" applyBorder="1" applyAlignment="1">
      <alignment horizontal="center" vertical="center"/>
    </xf>
    <xf numFmtId="4" fontId="23" fillId="0" borderId="30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/>
    </xf>
    <xf numFmtId="4" fontId="19" fillId="37" borderId="30" xfId="0" applyNumberFormat="1" applyFont="1" applyFill="1" applyBorder="1" applyAlignment="1">
      <alignment horizontal="right" vertical="center"/>
    </xf>
    <xf numFmtId="4" fontId="19" fillId="38" borderId="30" xfId="0" applyNumberFormat="1" applyFont="1" applyFill="1" applyBorder="1" applyAlignment="1">
      <alignment horizontal="right" vertical="center"/>
    </xf>
    <xf numFmtId="4" fontId="19" fillId="39" borderId="30" xfId="0" applyNumberFormat="1" applyFont="1" applyFill="1" applyBorder="1" applyAlignment="1">
      <alignment horizontal="right" vertical="center"/>
    </xf>
    <xf numFmtId="4" fontId="19" fillId="40" borderId="30" xfId="0" applyNumberFormat="1" applyFont="1" applyFill="1" applyBorder="1" applyAlignment="1">
      <alignment horizontal="right" vertical="center"/>
    </xf>
    <xf numFmtId="4" fontId="19" fillId="36" borderId="30" xfId="0" applyNumberFormat="1" applyFont="1" applyFill="1" applyBorder="1" applyAlignment="1">
      <alignment horizontal="right" vertical="center"/>
    </xf>
    <xf numFmtId="0" fontId="19" fillId="34" borderId="30" xfId="0" applyFont="1" applyFill="1" applyBorder="1" applyAlignment="1">
      <alignment horizontal="center" vertical="center" wrapText="1"/>
    </xf>
    <xf numFmtId="4" fontId="19" fillId="34" borderId="30" xfId="0" applyNumberFormat="1" applyFont="1" applyFill="1" applyBorder="1" applyAlignment="1">
      <alignment horizontal="right" vertical="center"/>
    </xf>
    <xf numFmtId="4" fontId="19" fillId="34" borderId="30" xfId="0" applyNumberFormat="1" applyFont="1" applyFill="1" applyBorder="1" applyAlignment="1">
      <alignment/>
    </xf>
    <xf numFmtId="4" fontId="23" fillId="0" borderId="30" xfId="53" applyNumberFormat="1" applyFont="1" applyFill="1" applyBorder="1" applyAlignment="1">
      <alignment horizontal="right" vertical="center" wrapText="1"/>
      <protection/>
    </xf>
    <xf numFmtId="0" fontId="19" fillId="33" borderId="30" xfId="0" applyFont="1" applyFill="1" applyBorder="1" applyAlignment="1">
      <alignment horizontal="center" vertical="center" wrapText="1"/>
    </xf>
    <xf numFmtId="0" fontId="19" fillId="41" borderId="30" xfId="0" applyFont="1" applyFill="1" applyBorder="1" applyAlignment="1">
      <alignment horizontal="center" vertical="center" wrapText="1"/>
    </xf>
    <xf numFmtId="4" fontId="19" fillId="41" borderId="30" xfId="0" applyNumberFormat="1" applyFont="1" applyFill="1" applyBorder="1" applyAlignment="1">
      <alignment horizontal="right" vertical="center"/>
    </xf>
    <xf numFmtId="4" fontId="19" fillId="41" borderId="30" xfId="0" applyNumberFormat="1" applyFont="1" applyFill="1" applyBorder="1" applyAlignment="1">
      <alignment/>
    </xf>
    <xf numFmtId="4" fontId="19" fillId="37" borderId="30" xfId="0" applyNumberFormat="1" applyFont="1" applyFill="1" applyBorder="1" applyAlignment="1">
      <alignment horizontal="right"/>
    </xf>
    <xf numFmtId="4" fontId="19" fillId="38" borderId="30" xfId="0" applyNumberFormat="1" applyFont="1" applyFill="1" applyBorder="1" applyAlignment="1">
      <alignment horizontal="right"/>
    </xf>
    <xf numFmtId="4" fontId="19" fillId="39" borderId="30" xfId="0" applyNumberFormat="1" applyFont="1" applyFill="1" applyBorder="1" applyAlignment="1">
      <alignment horizontal="right"/>
    </xf>
    <xf numFmtId="4" fontId="19" fillId="40" borderId="30" xfId="0" applyNumberFormat="1" applyFont="1" applyFill="1" applyBorder="1" applyAlignment="1">
      <alignment horizontal="right"/>
    </xf>
    <xf numFmtId="4" fontId="19" fillId="36" borderId="30" xfId="0" applyNumberFormat="1" applyFont="1" applyFill="1" applyBorder="1" applyAlignment="1">
      <alignment horizontal="right"/>
    </xf>
    <xf numFmtId="2" fontId="19" fillId="0" borderId="30" xfId="0" applyNumberFormat="1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/>
    </xf>
    <xf numFmtId="0" fontId="0" fillId="33" borderId="38" xfId="0" applyFont="1" applyFill="1" applyBorder="1" applyAlignment="1">
      <alignment/>
    </xf>
    <xf numFmtId="4" fontId="2" fillId="35" borderId="6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9" fontId="2" fillId="33" borderId="38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4" fontId="2" fillId="35" borderId="44" xfId="0" applyNumberFormat="1" applyFont="1" applyFill="1" applyBorder="1" applyAlignment="1">
      <alignment horizontal="right" wrapText="1"/>
    </xf>
    <xf numFmtId="4" fontId="2" fillId="35" borderId="21" xfId="0" applyNumberFormat="1" applyFont="1" applyFill="1" applyBorder="1" applyAlignment="1">
      <alignment horizontal="right"/>
    </xf>
    <xf numFmtId="49" fontId="2" fillId="35" borderId="31" xfId="0" applyNumberFormat="1" applyFont="1" applyFill="1" applyBorder="1" applyAlignment="1">
      <alignment horizontal="center"/>
    </xf>
    <xf numFmtId="0" fontId="13" fillId="35" borderId="26" xfId="55" applyFont="1" applyFill="1" applyBorder="1" applyAlignment="1">
      <alignment horizontal="center" wrapText="1"/>
      <protection/>
    </xf>
    <xf numFmtId="0" fontId="13" fillId="35" borderId="30" xfId="55" applyFont="1" applyFill="1" applyBorder="1" applyAlignment="1">
      <alignment horizontal="center" wrapText="1"/>
      <protection/>
    </xf>
    <xf numFmtId="4" fontId="8" fillId="0" borderId="30" xfId="55" applyNumberFormat="1" applyFont="1" applyBorder="1" applyAlignment="1">
      <alignment horizontal="right" wrapText="1"/>
      <protection/>
    </xf>
    <xf numFmtId="4" fontId="8" fillId="35" borderId="30" xfId="55" applyNumberFormat="1" applyFont="1" applyFill="1" applyBorder="1" applyAlignment="1">
      <alignment horizontal="right" wrapText="1"/>
      <protection/>
    </xf>
    <xf numFmtId="0" fontId="13" fillId="0" borderId="49" xfId="55" applyFont="1" applyBorder="1" applyAlignment="1">
      <alignment horizontal="center" wrapText="1"/>
      <protection/>
    </xf>
    <xf numFmtId="4" fontId="8" fillId="0" borderId="25" xfId="55" applyNumberFormat="1" applyFont="1" applyBorder="1" applyAlignment="1">
      <alignment horizontal="right" wrapText="1"/>
      <protection/>
    </xf>
    <xf numFmtId="4" fontId="8" fillId="0" borderId="24" xfId="55" applyNumberFormat="1" applyFont="1" applyBorder="1" applyAlignment="1">
      <alignment horizontal="right" wrapText="1"/>
      <protection/>
    </xf>
    <xf numFmtId="0" fontId="13" fillId="0" borderId="45" xfId="55" applyFont="1" applyBorder="1" applyAlignment="1">
      <alignment horizontal="center" wrapText="1"/>
      <protection/>
    </xf>
    <xf numFmtId="4" fontId="8" fillId="0" borderId="19" xfId="55" applyNumberFormat="1" applyFont="1" applyBorder="1" applyAlignment="1">
      <alignment horizontal="right" wrapText="1"/>
      <protection/>
    </xf>
    <xf numFmtId="4" fontId="8" fillId="0" borderId="28" xfId="55" applyNumberFormat="1" applyFont="1" applyBorder="1" applyAlignment="1">
      <alignment horizontal="right" wrapText="1"/>
      <protection/>
    </xf>
    <xf numFmtId="4" fontId="8" fillId="0" borderId="30" xfId="55" applyNumberFormat="1" applyFont="1" applyBorder="1" applyAlignment="1">
      <alignment horizontal="right" wrapText="1"/>
      <protection/>
    </xf>
    <xf numFmtId="0" fontId="13" fillId="0" borderId="26" xfId="55" applyFont="1" applyBorder="1" applyAlignment="1">
      <alignment horizontal="center" wrapText="1"/>
      <protection/>
    </xf>
    <xf numFmtId="0" fontId="13" fillId="0" borderId="30" xfId="55" applyFont="1" applyBorder="1" applyAlignment="1">
      <alignment horizontal="center" wrapText="1"/>
      <protection/>
    </xf>
    <xf numFmtId="0" fontId="13" fillId="0" borderId="47" xfId="55" applyFont="1" applyBorder="1" applyAlignment="1">
      <alignment horizontal="center" wrapText="1"/>
      <protection/>
    </xf>
    <xf numFmtId="0" fontId="13" fillId="0" borderId="10" xfId="55" applyFont="1" applyBorder="1" applyAlignment="1">
      <alignment horizontal="center" wrapText="1"/>
      <protection/>
    </xf>
    <xf numFmtId="4" fontId="8" fillId="0" borderId="10" xfId="55" applyNumberFormat="1" applyFont="1" applyBorder="1" applyAlignment="1">
      <alignment horizontal="right" wrapText="1"/>
      <protection/>
    </xf>
    <xf numFmtId="4" fontId="8" fillId="0" borderId="34" xfId="55" applyNumberFormat="1" applyFont="1" applyBorder="1" applyAlignment="1">
      <alignment horizontal="right" wrapText="1"/>
      <protection/>
    </xf>
    <xf numFmtId="0" fontId="8" fillId="0" borderId="25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18" fillId="0" borderId="26" xfId="55" applyFont="1" applyBorder="1" applyAlignment="1">
      <alignment horizontal="center" wrapText="1"/>
      <protection/>
    </xf>
    <xf numFmtId="0" fontId="8" fillId="0" borderId="30" xfId="55" applyFont="1" applyBorder="1" applyAlignment="1">
      <alignment horizontal="center" wrapText="1"/>
      <protection/>
    </xf>
    <xf numFmtId="0" fontId="18" fillId="0" borderId="45" xfId="55" applyFont="1" applyBorder="1" applyAlignment="1">
      <alignment horizontal="center" wrapText="1"/>
      <protection/>
    </xf>
    <xf numFmtId="0" fontId="8" fillId="0" borderId="19" xfId="55" applyFont="1" applyBorder="1" applyAlignment="1">
      <alignment horizontal="center" wrapText="1"/>
      <protection/>
    </xf>
    <xf numFmtId="0" fontId="8" fillId="0" borderId="20" xfId="55" applyFont="1" applyBorder="1" applyAlignment="1">
      <alignment horizontal="center" wrapText="1"/>
      <protection/>
    </xf>
    <xf numFmtId="4" fontId="25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Fill="1" applyBorder="1" applyAlignment="1">
      <alignment/>
    </xf>
    <xf numFmtId="4" fontId="19" fillId="4" borderId="30" xfId="0" applyNumberFormat="1" applyFont="1" applyFill="1" applyBorder="1" applyAlignment="1">
      <alignment horizontal="right" vertical="center"/>
    </xf>
    <xf numFmtId="4" fontId="19" fillId="4" borderId="30" xfId="0" applyNumberFormat="1" applyFont="1" applyFill="1" applyBorder="1" applyAlignment="1">
      <alignment/>
    </xf>
    <xf numFmtId="4" fontId="19" fillId="4" borderId="30" xfId="0" applyNumberFormat="1" applyFont="1" applyFill="1" applyBorder="1" applyAlignment="1">
      <alignment horizontal="right"/>
    </xf>
    <xf numFmtId="4" fontId="19" fillId="42" borderId="30" xfId="0" applyNumberFormat="1" applyFont="1" applyFill="1" applyBorder="1" applyAlignment="1">
      <alignment/>
    </xf>
    <xf numFmtId="4" fontId="23" fillId="0" borderId="30" xfId="0" applyNumberFormat="1" applyFont="1" applyFill="1" applyBorder="1" applyAlignment="1">
      <alignment horizontal="right" vertical="center"/>
    </xf>
    <xf numFmtId="2" fontId="25" fillId="0" borderId="0" xfId="0" applyNumberFormat="1" applyFont="1" applyAlignment="1">
      <alignment horizontal="right" vertical="center"/>
    </xf>
    <xf numFmtId="4" fontId="58" fillId="0" borderId="3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 horizontal="left" wrapText="1"/>
    </xf>
    <xf numFmtId="4" fontId="18" fillId="0" borderId="17" xfId="55" applyNumberFormat="1" applyFont="1" applyBorder="1" applyAlignment="1">
      <alignment horizontal="center" wrapText="1"/>
      <protection/>
    </xf>
    <xf numFmtId="4" fontId="18" fillId="0" borderId="69" xfId="55" applyNumberFormat="1" applyFont="1" applyBorder="1" applyAlignment="1">
      <alignment horizontal="center" wrapText="1"/>
      <protection/>
    </xf>
    <xf numFmtId="49" fontId="0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0" fillId="33" borderId="18" xfId="0" applyNumberFormat="1" applyFont="1" applyFill="1" applyBorder="1" applyAlignment="1">
      <alignment horizont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" fontId="8" fillId="0" borderId="60" xfId="55" applyNumberFormat="1" applyFont="1" applyBorder="1" applyAlignment="1">
      <alignment horizontal="center" wrapText="1"/>
      <protection/>
    </xf>
    <xf numFmtId="4" fontId="8" fillId="0" borderId="50" xfId="55" applyNumberFormat="1" applyFont="1" applyBorder="1" applyAlignment="1">
      <alignment horizontal="center" wrapText="1"/>
      <protection/>
    </xf>
    <xf numFmtId="49" fontId="2" fillId="33" borderId="68" xfId="0" applyNumberFormat="1" applyFont="1" applyFill="1" applyBorder="1" applyAlignment="1">
      <alignment horizontal="center"/>
    </xf>
    <xf numFmtId="49" fontId="2" fillId="33" borderId="70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" fontId="8" fillId="0" borderId="23" xfId="55" applyNumberFormat="1" applyFont="1" applyBorder="1" applyAlignment="1">
      <alignment horizontal="center" wrapText="1"/>
      <protection/>
    </xf>
    <xf numFmtId="4" fontId="8" fillId="0" borderId="71" xfId="55" applyNumberFormat="1" applyFont="1" applyBorder="1" applyAlignment="1">
      <alignment horizontal="center" wrapText="1"/>
      <protection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4" fontId="8" fillId="0" borderId="17" xfId="55" applyNumberFormat="1" applyFont="1" applyBorder="1" applyAlignment="1">
      <alignment horizontal="center" wrapText="1"/>
      <protection/>
    </xf>
    <xf numFmtId="4" fontId="8" fillId="0" borderId="69" xfId="55" applyNumberFormat="1" applyFont="1" applyBorder="1" applyAlignment="1">
      <alignment horizontal="center" wrapText="1"/>
      <protection/>
    </xf>
    <xf numFmtId="4" fontId="8" fillId="0" borderId="23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  <xf numFmtId="4" fontId="18" fillId="0" borderId="17" xfId="54" applyNumberFormat="1" applyFont="1" applyBorder="1" applyAlignment="1">
      <alignment horizontal="center" wrapText="1"/>
      <protection/>
    </xf>
    <xf numFmtId="4" fontId="18" fillId="0" borderId="69" xfId="54" applyNumberFormat="1" applyFont="1" applyBorder="1" applyAlignment="1">
      <alignment horizontal="center" wrapText="1"/>
      <protection/>
    </xf>
    <xf numFmtId="4" fontId="8" fillId="0" borderId="60" xfId="54" applyNumberFormat="1" applyFont="1" applyBorder="1" applyAlignment="1">
      <alignment horizontal="center" wrapText="1"/>
      <protection/>
    </xf>
    <xf numFmtId="4" fontId="8" fillId="0" borderId="50" xfId="54" applyNumberFormat="1" applyFont="1" applyBorder="1" applyAlignment="1">
      <alignment horizontal="center" wrapText="1"/>
      <protection/>
    </xf>
    <xf numFmtId="4" fontId="8" fillId="0" borderId="17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37" borderId="30" xfId="0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8" borderId="21" xfId="0" applyFont="1" applyFill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center" wrapText="1"/>
    </xf>
    <xf numFmtId="0" fontId="19" fillId="38" borderId="18" xfId="0" applyFont="1" applyFill="1" applyBorder="1" applyAlignment="1">
      <alignment horizontal="center" vertical="center" wrapText="1"/>
    </xf>
    <xf numFmtId="0" fontId="19" fillId="39" borderId="30" xfId="0" applyFont="1" applyFill="1" applyBorder="1" applyAlignment="1">
      <alignment horizontal="center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40" borderId="3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дс Алёнушка_0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showGridLines="0" tabSelected="1" view="pageBreakPreview" zoomScale="110" zoomScaleNormal="110" zoomScaleSheetLayoutView="110" zoomScalePageLayoutView="0" workbookViewId="0" topLeftCell="A202">
      <selection activeCell="E29" sqref="E29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7.25390625" style="67" customWidth="1"/>
    <col min="4" max="4" width="11.875" style="67" customWidth="1"/>
    <col min="5" max="5" width="10.12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58"/>
      <c r="G2" s="359"/>
      <c r="H2" s="359"/>
      <c r="I2" s="359"/>
      <c r="J2" s="359"/>
    </row>
    <row r="3" spans="1:10" ht="19.5" customHeight="1">
      <c r="A3" s="365" t="s">
        <v>88</v>
      </c>
      <c r="B3" s="366"/>
      <c r="C3" s="366"/>
      <c r="D3" s="366"/>
      <c r="E3" s="366"/>
      <c r="F3" s="366"/>
      <c r="G3" s="366"/>
      <c r="H3" s="366"/>
      <c r="I3" s="69"/>
      <c r="J3" s="1"/>
    </row>
    <row r="4" spans="1:10" ht="14.25" customHeight="1" thickBot="1">
      <c r="A4" s="367" t="s">
        <v>89</v>
      </c>
      <c r="B4" s="367"/>
      <c r="C4" s="367"/>
      <c r="D4" s="367"/>
      <c r="E4" s="367"/>
      <c r="F4" s="367"/>
      <c r="G4" s="367"/>
      <c r="H4" s="367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359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358</v>
      </c>
    </row>
    <row r="7" spans="1:10" ht="12" customHeight="1">
      <c r="A7" s="8" t="s">
        <v>76</v>
      </c>
      <c r="B7" s="374" t="s">
        <v>354</v>
      </c>
      <c r="C7" s="374"/>
      <c r="D7" s="374"/>
      <c r="E7" s="374"/>
      <c r="F7" s="374"/>
      <c r="G7" s="374"/>
      <c r="H7" s="374"/>
      <c r="I7" s="9" t="s">
        <v>33</v>
      </c>
      <c r="J7" s="309">
        <v>57512151</v>
      </c>
    </row>
    <row r="8" spans="1:10" ht="12" customHeight="1">
      <c r="A8" s="8" t="s">
        <v>72</v>
      </c>
      <c r="B8" s="304"/>
      <c r="C8" s="304"/>
      <c r="D8" s="304"/>
      <c r="E8" s="308"/>
      <c r="F8" s="308"/>
      <c r="G8" s="308"/>
      <c r="H8" s="308"/>
      <c r="I8" s="9"/>
      <c r="J8" s="10"/>
    </row>
    <row r="9" spans="1:10" ht="11.25" customHeight="1">
      <c r="A9" s="8" t="s">
        <v>77</v>
      </c>
      <c r="B9" s="375" t="s">
        <v>350</v>
      </c>
      <c r="C9" s="375"/>
      <c r="D9" s="375"/>
      <c r="E9" s="375"/>
      <c r="F9" s="375"/>
      <c r="G9" s="375"/>
      <c r="H9" s="375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304"/>
      <c r="C11" s="304"/>
      <c r="D11" s="304"/>
      <c r="E11" s="308"/>
      <c r="F11" s="308"/>
      <c r="G11" s="308"/>
      <c r="H11" s="308"/>
      <c r="I11" s="9" t="s">
        <v>39</v>
      </c>
      <c r="J11" s="10"/>
    </row>
    <row r="12" spans="1:10" ht="12" customHeight="1">
      <c r="A12" s="8" t="s">
        <v>65</v>
      </c>
      <c r="B12" s="375" t="s">
        <v>355</v>
      </c>
      <c r="C12" s="375"/>
      <c r="D12" s="375"/>
      <c r="E12" s="375"/>
      <c r="F12" s="375"/>
      <c r="G12" s="375"/>
      <c r="H12" s="375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305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8" t="s">
        <v>101</v>
      </c>
      <c r="B22" s="229" t="s">
        <v>16</v>
      </c>
      <c r="C22" s="181"/>
      <c r="D22" s="221">
        <f>D23+D24+D25+D26+D30+D36</f>
        <v>0</v>
      </c>
      <c r="E22" s="221">
        <f>E23+E24+E25+E26+E30+E36</f>
        <v>89785.65</v>
      </c>
      <c r="F22" s="221"/>
      <c r="G22" s="221"/>
      <c r="H22" s="221"/>
      <c r="I22" s="222">
        <f>E22+G22</f>
        <v>89785.65</v>
      </c>
      <c r="J22" s="230">
        <f>D22-I22</f>
        <v>-89785.65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/>
      <c r="E24" s="213">
        <f>'КНИГА КРЕДИТОВ'!Y33</f>
        <v>89785.65</v>
      </c>
      <c r="F24" s="205"/>
      <c r="G24" s="205"/>
      <c r="H24" s="205"/>
      <c r="I24" s="205">
        <f>E24+G24</f>
        <v>89785.65</v>
      </c>
      <c r="J24" s="206">
        <f>D24-I24</f>
        <v>-89785.65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/>
      <c r="E25" s="213"/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/>
      <c r="E26" s="213"/>
      <c r="F26" s="205"/>
      <c r="G26" s="205"/>
      <c r="H26" s="205"/>
      <c r="I26" s="205"/>
      <c r="J26" s="206"/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1" t="s">
        <v>132</v>
      </c>
      <c r="B36" s="232">
        <v>100</v>
      </c>
      <c r="C36" s="233">
        <v>180</v>
      </c>
      <c r="D36" s="221">
        <f>D47</f>
        <v>0</v>
      </c>
      <c r="E36" s="221"/>
      <c r="F36" s="222"/>
      <c r="G36" s="222"/>
      <c r="H36" s="222"/>
      <c r="I36" s="222">
        <f>E36+G36</f>
        <v>0</v>
      </c>
      <c r="J36" s="230">
        <f>D36-I36</f>
        <v>0</v>
      </c>
    </row>
    <row r="37" spans="1:10" ht="15" customHeight="1">
      <c r="A37" s="353" t="s">
        <v>218</v>
      </c>
      <c r="B37" s="352"/>
      <c r="C37" s="352"/>
      <c r="D37" s="352"/>
      <c r="E37" s="352"/>
      <c r="F37" s="352"/>
      <c r="G37" s="160"/>
      <c r="H37" s="160"/>
      <c r="I37" s="160"/>
      <c r="J37" s="160"/>
    </row>
    <row r="38" spans="1:10" ht="15" customHeight="1">
      <c r="A38" s="353" t="s">
        <v>217</v>
      </c>
      <c r="B38" s="352"/>
      <c r="C38" s="352"/>
      <c r="D38" s="352"/>
      <c r="E38" s="352"/>
      <c r="F38" s="352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241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8" t="s">
        <v>102</v>
      </c>
      <c r="B47" s="234" t="s">
        <v>17</v>
      </c>
      <c r="C47" s="235" t="s">
        <v>28</v>
      </c>
      <c r="D47" s="236">
        <f>D49+D74+D121+D134+D137</f>
        <v>0</v>
      </c>
      <c r="E47" s="236">
        <f>E49+E74+E121+E134+E137</f>
        <v>89785.65</v>
      </c>
      <c r="F47" s="237"/>
      <c r="G47" s="237"/>
      <c r="H47" s="237"/>
      <c r="I47" s="222">
        <f>E47+G47</f>
        <v>89785.65</v>
      </c>
      <c r="J47" s="230">
        <f>D47-I47</f>
        <v>-89785.65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1">
        <f>D50+D63</f>
        <v>0</v>
      </c>
      <c r="E49" s="205">
        <f>E50+E63</f>
        <v>0</v>
      </c>
      <c r="F49" s="197"/>
      <c r="G49" s="197"/>
      <c r="H49" s="197"/>
      <c r="I49" s="205">
        <f>E49+G49</f>
        <v>0</v>
      </c>
      <c r="J49" s="206">
        <f>D49-I49</f>
        <v>0</v>
      </c>
    </row>
    <row r="50" spans="1:10" ht="18.75" customHeight="1">
      <c r="A50" s="238" t="s">
        <v>171</v>
      </c>
      <c r="B50" s="239"/>
      <c r="C50" s="240" t="s">
        <v>138</v>
      </c>
      <c r="D50" s="205">
        <f>D51+D55+D58+D59</f>
        <v>0</v>
      </c>
      <c r="E50" s="241">
        <f>E51+E55+E58+E59</f>
        <v>0</v>
      </c>
      <c r="F50" s="242"/>
      <c r="G50" s="242"/>
      <c r="H50" s="242"/>
      <c r="I50" s="241">
        <f>E50+G50</f>
        <v>0</v>
      </c>
      <c r="J50" s="243">
        <f>D50-I50</f>
        <v>0</v>
      </c>
    </row>
    <row r="51" spans="1:10" ht="12.75">
      <c r="A51" s="66" t="s">
        <v>172</v>
      </c>
      <c r="B51" s="33"/>
      <c r="C51" s="104" t="s">
        <v>134</v>
      </c>
      <c r="D51" s="205"/>
      <c r="E51" s="205">
        <f>E52+E53+E54</f>
        <v>0</v>
      </c>
      <c r="F51" s="197"/>
      <c r="G51" s="197"/>
      <c r="H51" s="197"/>
      <c r="I51" s="205">
        <f>E51+G51</f>
        <v>0</v>
      </c>
      <c r="J51" s="206">
        <f>D51-I51</f>
        <v>0</v>
      </c>
    </row>
    <row r="52" spans="1:10" ht="12.75">
      <c r="A52" s="113" t="s">
        <v>283</v>
      </c>
      <c r="B52" s="33" t="s">
        <v>246</v>
      </c>
      <c r="C52" s="104"/>
      <c r="D52" s="197"/>
      <c r="E52" s="196"/>
      <c r="F52" s="197"/>
      <c r="G52" s="197"/>
      <c r="H52" s="197"/>
      <c r="I52" s="197"/>
      <c r="J52" s="201"/>
    </row>
    <row r="53" spans="1:10" ht="12.75">
      <c r="A53" s="113" t="s">
        <v>283</v>
      </c>
      <c r="B53" s="33" t="s">
        <v>247</v>
      </c>
      <c r="C53" s="104"/>
      <c r="D53" s="197"/>
      <c r="E53" s="196"/>
      <c r="F53" s="197"/>
      <c r="G53" s="197"/>
      <c r="H53" s="197"/>
      <c r="I53" s="197"/>
      <c r="J53" s="201"/>
    </row>
    <row r="54" spans="1:10" ht="12.75">
      <c r="A54" s="113" t="s">
        <v>283</v>
      </c>
      <c r="B54" s="33" t="s">
        <v>248</v>
      </c>
      <c r="C54" s="104"/>
      <c r="D54" s="197"/>
      <c r="E54" s="196"/>
      <c r="F54" s="197"/>
      <c r="G54" s="197"/>
      <c r="H54" s="197"/>
      <c r="I54" s="197"/>
      <c r="J54" s="201"/>
    </row>
    <row r="55" spans="1:10" ht="22.5">
      <c r="A55" s="244" t="s">
        <v>173</v>
      </c>
      <c r="B55" s="239"/>
      <c r="C55" s="245" t="s">
        <v>135</v>
      </c>
      <c r="D55" s="205">
        <f>D56+D57</f>
        <v>0</v>
      </c>
      <c r="E55" s="241">
        <f>E56+E57</f>
        <v>0</v>
      </c>
      <c r="F55" s="242"/>
      <c r="G55" s="242"/>
      <c r="H55" s="242"/>
      <c r="I55" s="241">
        <f>E55+G55</f>
        <v>0</v>
      </c>
      <c r="J55" s="243">
        <f>D55-I55</f>
        <v>0</v>
      </c>
    </row>
    <row r="56" spans="1:10" ht="12.75">
      <c r="A56" s="113" t="s">
        <v>284</v>
      </c>
      <c r="B56" s="33" t="s">
        <v>249</v>
      </c>
      <c r="C56" s="104"/>
      <c r="D56" s="197"/>
      <c r="E56" s="196"/>
      <c r="F56" s="197"/>
      <c r="G56" s="197"/>
      <c r="H56" s="197"/>
      <c r="I56" s="197"/>
      <c r="J56" s="201"/>
    </row>
    <row r="57" spans="1:10" ht="12.75">
      <c r="A57" s="113" t="s">
        <v>284</v>
      </c>
      <c r="B57" s="33" t="s">
        <v>250</v>
      </c>
      <c r="C57" s="104"/>
      <c r="D57" s="197"/>
      <c r="E57" s="196">
        <f>'КНИГА КРЕДИТОВ'!AB52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/>
      <c r="E58" s="196"/>
      <c r="F58" s="197"/>
      <c r="G58" s="197"/>
      <c r="H58" s="197"/>
      <c r="I58" s="197"/>
      <c r="J58" s="201"/>
    </row>
    <row r="59" spans="1:10" ht="33.75">
      <c r="A59" s="244" t="s">
        <v>175</v>
      </c>
      <c r="B59" s="239"/>
      <c r="C59" s="245" t="s">
        <v>137</v>
      </c>
      <c r="D59" s="205">
        <f>D60+D61+D62</f>
        <v>0</v>
      </c>
      <c r="E59" s="241">
        <f>E60+E61+E62</f>
        <v>0</v>
      </c>
      <c r="F59" s="242"/>
      <c r="G59" s="242"/>
      <c r="H59" s="242"/>
      <c r="I59" s="241">
        <f>E59+G59</f>
        <v>0</v>
      </c>
      <c r="J59" s="243">
        <f>D59-I59</f>
        <v>0</v>
      </c>
    </row>
    <row r="60" spans="1:10" ht="12.75">
      <c r="A60" s="113" t="s">
        <v>285</v>
      </c>
      <c r="B60" s="33" t="s">
        <v>251</v>
      </c>
      <c r="C60" s="104"/>
      <c r="D60" s="197"/>
      <c r="E60" s="196"/>
      <c r="F60" s="197"/>
      <c r="G60" s="197"/>
      <c r="H60" s="197"/>
      <c r="I60" s="197"/>
      <c r="J60" s="201"/>
    </row>
    <row r="61" spans="1:10" ht="12.75">
      <c r="A61" s="113" t="s">
        <v>285</v>
      </c>
      <c r="B61" s="33" t="s">
        <v>252</v>
      </c>
      <c r="C61" s="104"/>
      <c r="D61" s="197"/>
      <c r="E61" s="196"/>
      <c r="F61" s="197"/>
      <c r="G61" s="197"/>
      <c r="H61" s="197"/>
      <c r="I61" s="197"/>
      <c r="J61" s="201"/>
    </row>
    <row r="62" spans="1:10" ht="12.75">
      <c r="A62" s="113" t="s">
        <v>285</v>
      </c>
      <c r="B62" s="33" t="s">
        <v>253</v>
      </c>
      <c r="C62" s="104"/>
      <c r="D62" s="197"/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/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/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/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/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202"/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22"/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8" t="s">
        <v>40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8" t="s">
        <v>41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241</v>
      </c>
      <c r="D72" s="170" t="s">
        <v>42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28" t="s">
        <v>2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6" t="s">
        <v>181</v>
      </c>
      <c r="B74" s="247"/>
      <c r="C74" s="248" t="s">
        <v>17</v>
      </c>
      <c r="D74" s="249">
        <f>D75+D82+D90</f>
        <v>0</v>
      </c>
      <c r="E74" s="249">
        <f>E75+E82+E90</f>
        <v>89785.65</v>
      </c>
      <c r="F74" s="249"/>
      <c r="G74" s="249"/>
      <c r="H74" s="249"/>
      <c r="I74" s="241">
        <f>E74+G74</f>
        <v>89785.65</v>
      </c>
      <c r="J74" s="243">
        <f>D74-I74</f>
        <v>-89785.65</v>
      </c>
    </row>
    <row r="75" spans="1:10" ht="62.25" customHeight="1">
      <c r="A75" s="183" t="s">
        <v>182</v>
      </c>
      <c r="B75" s="184"/>
      <c r="C75" s="178" t="s">
        <v>145</v>
      </c>
      <c r="D75" s="210"/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210"/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210"/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210"/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210"/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210"/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210"/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210"/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210"/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268</v>
      </c>
      <c r="D84" s="210"/>
      <c r="E84" s="211"/>
      <c r="F84" s="210"/>
      <c r="G84" s="210"/>
      <c r="H84" s="210"/>
      <c r="I84" s="210"/>
      <c r="J84" s="212"/>
    </row>
    <row r="85" spans="1:10" ht="22.5">
      <c r="A85" s="250" t="s">
        <v>192</v>
      </c>
      <c r="B85" s="251"/>
      <c r="C85" s="252" t="s">
        <v>154</v>
      </c>
      <c r="D85" s="210">
        <f>D86+D87+D88+D89</f>
        <v>0</v>
      </c>
      <c r="E85" s="253">
        <f>E86+E87+E88+E89</f>
        <v>0</v>
      </c>
      <c r="F85" s="253"/>
      <c r="G85" s="253"/>
      <c r="H85" s="253"/>
      <c r="I85" s="241">
        <f>E85+G85</f>
        <v>0</v>
      </c>
      <c r="J85" s="243">
        <f>D85-I85</f>
        <v>0</v>
      </c>
    </row>
    <row r="86" spans="1:10" ht="22.5">
      <c r="A86" s="177" t="s">
        <v>294</v>
      </c>
      <c r="B86" s="191" t="s">
        <v>257</v>
      </c>
      <c r="C86" s="178"/>
      <c r="D86" s="210"/>
      <c r="E86" s="211"/>
      <c r="F86" s="210"/>
      <c r="G86" s="210"/>
      <c r="H86" s="210"/>
      <c r="I86" s="210"/>
      <c r="J86" s="212"/>
    </row>
    <row r="87" spans="1:10" ht="22.5">
      <c r="A87" s="177" t="s">
        <v>295</v>
      </c>
      <c r="B87" s="191" t="s">
        <v>276</v>
      </c>
      <c r="C87" s="178"/>
      <c r="D87" s="210"/>
      <c r="E87" s="211"/>
      <c r="F87" s="210"/>
      <c r="G87" s="210"/>
      <c r="H87" s="210"/>
      <c r="I87" s="210"/>
      <c r="J87" s="212"/>
    </row>
    <row r="88" spans="1:10" ht="12.75">
      <c r="A88" s="177" t="s">
        <v>296</v>
      </c>
      <c r="B88" s="191" t="s">
        <v>259</v>
      </c>
      <c r="C88" s="178"/>
      <c r="D88" s="210"/>
      <c r="E88" s="211"/>
      <c r="F88" s="210"/>
      <c r="G88" s="210"/>
      <c r="H88" s="210"/>
      <c r="I88" s="210"/>
      <c r="J88" s="212"/>
    </row>
    <row r="89" spans="1:10" ht="12.75">
      <c r="A89" s="177" t="s">
        <v>297</v>
      </c>
      <c r="B89" s="191" t="s">
        <v>262</v>
      </c>
      <c r="C89" s="178"/>
      <c r="D89" s="210"/>
      <c r="E89" s="211"/>
      <c r="F89" s="210"/>
      <c r="G89" s="210"/>
      <c r="H89" s="210"/>
      <c r="I89" s="210"/>
      <c r="J89" s="212"/>
    </row>
    <row r="90" spans="1:10" ht="24.75" customHeight="1">
      <c r="A90" s="250" t="s">
        <v>193</v>
      </c>
      <c r="B90" s="317"/>
      <c r="C90" s="318">
        <v>244</v>
      </c>
      <c r="D90" s="319">
        <f>SUM(D91:D119)</f>
        <v>0</v>
      </c>
      <c r="E90" s="320">
        <f>SUM(E91:E119)</f>
        <v>89785.65</v>
      </c>
      <c r="F90" s="320"/>
      <c r="G90" s="320"/>
      <c r="H90" s="320"/>
      <c r="I90" s="241">
        <f aca="true" t="shared" si="0" ref="I90:I119">E90+G90</f>
        <v>89785.65</v>
      </c>
      <c r="J90" s="243">
        <f aca="true" t="shared" si="1" ref="J90:J119">D90-I90</f>
        <v>-89785.65</v>
      </c>
    </row>
    <row r="91" spans="1:10" ht="24.75" customHeight="1">
      <c r="A91" s="177" t="s">
        <v>286</v>
      </c>
      <c r="B91" s="191" t="s">
        <v>270</v>
      </c>
      <c r="C91" s="321"/>
      <c r="D91" s="322"/>
      <c r="E91" s="323"/>
      <c r="F91" s="322"/>
      <c r="G91" s="322"/>
      <c r="H91" s="322"/>
      <c r="I91" s="205">
        <f t="shared" si="0"/>
        <v>0</v>
      </c>
      <c r="J91" s="206">
        <f t="shared" si="1"/>
        <v>0</v>
      </c>
    </row>
    <row r="92" spans="1:10" ht="24.75" customHeight="1">
      <c r="A92" s="177" t="s">
        <v>287</v>
      </c>
      <c r="B92" s="191" t="s">
        <v>254</v>
      </c>
      <c r="C92" s="321"/>
      <c r="D92" s="322"/>
      <c r="E92" s="323"/>
      <c r="F92" s="322"/>
      <c r="G92" s="322"/>
      <c r="H92" s="322"/>
      <c r="I92" s="205">
        <f t="shared" si="0"/>
        <v>0</v>
      </c>
      <c r="J92" s="206">
        <f t="shared" si="1"/>
        <v>0</v>
      </c>
    </row>
    <row r="93" spans="1:10" ht="24.75" customHeight="1">
      <c r="A93" s="177" t="s">
        <v>288</v>
      </c>
      <c r="B93" s="191" t="s">
        <v>272</v>
      </c>
      <c r="C93" s="321"/>
      <c r="D93" s="322"/>
      <c r="E93" s="323"/>
      <c r="F93" s="322"/>
      <c r="G93" s="322"/>
      <c r="H93" s="322"/>
      <c r="I93" s="205">
        <f t="shared" si="0"/>
        <v>0</v>
      </c>
      <c r="J93" s="206">
        <f t="shared" si="1"/>
        <v>0</v>
      </c>
    </row>
    <row r="94" spans="1:10" ht="24.75" customHeight="1">
      <c r="A94" s="177" t="s">
        <v>289</v>
      </c>
      <c r="B94" s="191" t="s">
        <v>273</v>
      </c>
      <c r="C94" s="321"/>
      <c r="D94" s="322"/>
      <c r="E94" s="323"/>
      <c r="F94" s="322"/>
      <c r="G94" s="322"/>
      <c r="H94" s="322"/>
      <c r="I94" s="205">
        <f t="shared" si="0"/>
        <v>0</v>
      </c>
      <c r="J94" s="206">
        <f t="shared" si="1"/>
        <v>0</v>
      </c>
    </row>
    <row r="95" spans="1:10" ht="24.75" customHeight="1">
      <c r="A95" s="177" t="s">
        <v>290</v>
      </c>
      <c r="B95" s="191" t="s">
        <v>274</v>
      </c>
      <c r="C95" s="321"/>
      <c r="D95" s="322"/>
      <c r="E95" s="323"/>
      <c r="F95" s="322"/>
      <c r="G95" s="322"/>
      <c r="H95" s="322"/>
      <c r="I95" s="205">
        <f t="shared" si="0"/>
        <v>0</v>
      </c>
      <c r="J95" s="206">
        <f t="shared" si="1"/>
        <v>0</v>
      </c>
    </row>
    <row r="96" spans="1:10" ht="24.75" customHeight="1">
      <c r="A96" s="177" t="s">
        <v>291</v>
      </c>
      <c r="B96" s="191" t="s">
        <v>275</v>
      </c>
      <c r="C96" s="321"/>
      <c r="D96" s="322"/>
      <c r="E96" s="323"/>
      <c r="F96" s="322"/>
      <c r="G96" s="322"/>
      <c r="H96" s="322"/>
      <c r="I96" s="205">
        <f t="shared" si="0"/>
        <v>0</v>
      </c>
      <c r="J96" s="206">
        <f t="shared" si="1"/>
        <v>0</v>
      </c>
    </row>
    <row r="97" spans="1:10" ht="24.75" customHeight="1">
      <c r="A97" s="177" t="s">
        <v>292</v>
      </c>
      <c r="B97" s="191" t="s">
        <v>70</v>
      </c>
      <c r="C97" s="321"/>
      <c r="D97" s="322"/>
      <c r="E97" s="323"/>
      <c r="F97" s="322"/>
      <c r="G97" s="322"/>
      <c r="H97" s="322"/>
      <c r="I97" s="205">
        <f t="shared" si="0"/>
        <v>0</v>
      </c>
      <c r="J97" s="206">
        <f t="shared" si="1"/>
        <v>0</v>
      </c>
    </row>
    <row r="98" spans="1:10" ht="24.75" customHeight="1">
      <c r="A98" s="177" t="s">
        <v>293</v>
      </c>
      <c r="B98" s="191" t="s">
        <v>256</v>
      </c>
      <c r="C98" s="321"/>
      <c r="D98" s="322"/>
      <c r="E98" s="323"/>
      <c r="F98" s="322"/>
      <c r="G98" s="322"/>
      <c r="H98" s="322"/>
      <c r="I98" s="205">
        <f t="shared" si="0"/>
        <v>0</v>
      </c>
      <c r="J98" s="206">
        <f t="shared" si="1"/>
        <v>0</v>
      </c>
    </row>
    <row r="99" spans="1:10" ht="24.75" customHeight="1">
      <c r="A99" s="177" t="s">
        <v>302</v>
      </c>
      <c r="B99" s="191" t="s">
        <v>309</v>
      </c>
      <c r="C99" s="321"/>
      <c r="D99" s="322"/>
      <c r="E99" s="323"/>
      <c r="F99" s="322"/>
      <c r="G99" s="322"/>
      <c r="H99" s="322"/>
      <c r="I99" s="205">
        <f t="shared" si="0"/>
        <v>0</v>
      </c>
      <c r="J99" s="206">
        <f t="shared" si="1"/>
        <v>0</v>
      </c>
    </row>
    <row r="100" spans="1:10" ht="24.75" customHeight="1">
      <c r="A100" s="177" t="s">
        <v>295</v>
      </c>
      <c r="B100" s="191" t="s">
        <v>276</v>
      </c>
      <c r="C100" s="321"/>
      <c r="D100" s="322"/>
      <c r="E100" s="323"/>
      <c r="F100" s="322"/>
      <c r="G100" s="322"/>
      <c r="H100" s="322"/>
      <c r="I100" s="205">
        <f t="shared" si="0"/>
        <v>0</v>
      </c>
      <c r="J100" s="206">
        <f t="shared" si="1"/>
        <v>0</v>
      </c>
    </row>
    <row r="101" spans="1:10" ht="24.75" customHeight="1">
      <c r="A101" s="177" t="s">
        <v>296</v>
      </c>
      <c r="B101" s="191" t="s">
        <v>259</v>
      </c>
      <c r="C101" s="321"/>
      <c r="D101" s="322"/>
      <c r="E101" s="323"/>
      <c r="F101" s="322"/>
      <c r="G101" s="322"/>
      <c r="H101" s="322"/>
      <c r="I101" s="205">
        <f t="shared" si="0"/>
        <v>0</v>
      </c>
      <c r="J101" s="206">
        <f t="shared" si="1"/>
        <v>0</v>
      </c>
    </row>
    <row r="102" spans="1:10" ht="24.75" customHeight="1">
      <c r="A102" s="177" t="s">
        <v>297</v>
      </c>
      <c r="B102" s="191" t="s">
        <v>262</v>
      </c>
      <c r="C102" s="321"/>
      <c r="D102" s="322"/>
      <c r="E102" s="323"/>
      <c r="F102" s="322"/>
      <c r="G102" s="322"/>
      <c r="H102" s="322"/>
      <c r="I102" s="205">
        <f t="shared" si="0"/>
        <v>0</v>
      </c>
      <c r="J102" s="206">
        <f t="shared" si="1"/>
        <v>0</v>
      </c>
    </row>
    <row r="103" spans="1:10" ht="24.75" customHeight="1">
      <c r="A103" s="177" t="s">
        <v>298</v>
      </c>
      <c r="B103" s="191" t="s">
        <v>278</v>
      </c>
      <c r="C103" s="321"/>
      <c r="D103" s="322"/>
      <c r="E103" s="323"/>
      <c r="F103" s="322"/>
      <c r="G103" s="322"/>
      <c r="H103" s="322"/>
      <c r="I103" s="205">
        <f t="shared" si="0"/>
        <v>0</v>
      </c>
      <c r="J103" s="206">
        <f t="shared" si="1"/>
        <v>0</v>
      </c>
    </row>
    <row r="104" spans="1:10" ht="24.75" customHeight="1">
      <c r="A104" s="177" t="s">
        <v>299</v>
      </c>
      <c r="B104" s="191" t="s">
        <v>279</v>
      </c>
      <c r="C104" s="321"/>
      <c r="D104" s="322"/>
      <c r="E104" s="323">
        <f>'КНИГА КРЕДИТОВ'!Y52</f>
        <v>89785.65</v>
      </c>
      <c r="F104" s="322"/>
      <c r="G104" s="322"/>
      <c r="H104" s="322"/>
      <c r="I104" s="205">
        <f t="shared" si="0"/>
        <v>89785.65</v>
      </c>
      <c r="J104" s="206">
        <f t="shared" si="1"/>
        <v>-89785.65</v>
      </c>
    </row>
    <row r="105" spans="1:10" ht="24.75" customHeight="1">
      <c r="A105" s="177" t="s">
        <v>300</v>
      </c>
      <c r="B105" s="191" t="s">
        <v>280</v>
      </c>
      <c r="C105" s="321"/>
      <c r="D105" s="322"/>
      <c r="E105" s="323"/>
      <c r="F105" s="322"/>
      <c r="G105" s="322"/>
      <c r="H105" s="322"/>
      <c r="I105" s="205">
        <f t="shared" si="0"/>
        <v>0</v>
      </c>
      <c r="J105" s="206">
        <f t="shared" si="1"/>
        <v>0</v>
      </c>
    </row>
    <row r="106" spans="1:10" ht="24.75" customHeight="1">
      <c r="A106" s="177" t="s">
        <v>301</v>
      </c>
      <c r="B106" s="191" t="s">
        <v>266</v>
      </c>
      <c r="C106" s="321"/>
      <c r="D106" s="322"/>
      <c r="E106" s="323"/>
      <c r="F106" s="322"/>
      <c r="G106" s="322"/>
      <c r="H106" s="322"/>
      <c r="I106" s="205">
        <f t="shared" si="0"/>
        <v>0</v>
      </c>
      <c r="J106" s="206">
        <f t="shared" si="1"/>
        <v>0</v>
      </c>
    </row>
    <row r="107" spans="1:10" ht="24.75" customHeight="1">
      <c r="A107" s="177" t="s">
        <v>286</v>
      </c>
      <c r="B107" s="191" t="s">
        <v>271</v>
      </c>
      <c r="C107" s="321"/>
      <c r="D107" s="322"/>
      <c r="E107" s="323"/>
      <c r="F107" s="322"/>
      <c r="G107" s="322"/>
      <c r="H107" s="322"/>
      <c r="I107" s="205">
        <f t="shared" si="0"/>
        <v>0</v>
      </c>
      <c r="J107" s="206">
        <f t="shared" si="1"/>
        <v>0</v>
      </c>
    </row>
    <row r="108" spans="1:10" ht="24.75" customHeight="1">
      <c r="A108" s="177" t="s">
        <v>287</v>
      </c>
      <c r="B108" s="191" t="s">
        <v>255</v>
      </c>
      <c r="C108" s="321"/>
      <c r="D108" s="322"/>
      <c r="E108" s="323"/>
      <c r="F108" s="322"/>
      <c r="G108" s="322"/>
      <c r="H108" s="322"/>
      <c r="I108" s="205">
        <f t="shared" si="0"/>
        <v>0</v>
      </c>
      <c r="J108" s="206">
        <f t="shared" si="1"/>
        <v>0</v>
      </c>
    </row>
    <row r="109" spans="1:10" ht="24.75" customHeight="1">
      <c r="A109" s="177" t="s">
        <v>302</v>
      </c>
      <c r="B109" s="191" t="s">
        <v>303</v>
      </c>
      <c r="C109" s="321"/>
      <c r="D109" s="322"/>
      <c r="E109" s="323"/>
      <c r="F109" s="322"/>
      <c r="G109" s="322"/>
      <c r="H109" s="322"/>
      <c r="I109" s="205">
        <f t="shared" si="0"/>
        <v>0</v>
      </c>
      <c r="J109" s="206">
        <f t="shared" si="1"/>
        <v>0</v>
      </c>
    </row>
    <row r="110" spans="1:10" ht="24.75" customHeight="1">
      <c r="A110" s="177" t="s">
        <v>295</v>
      </c>
      <c r="B110" s="191" t="s">
        <v>277</v>
      </c>
      <c r="C110" s="321"/>
      <c r="D110" s="322"/>
      <c r="E110" s="323"/>
      <c r="F110" s="322"/>
      <c r="G110" s="322"/>
      <c r="H110" s="322"/>
      <c r="I110" s="205">
        <f t="shared" si="0"/>
        <v>0</v>
      </c>
      <c r="J110" s="206">
        <f t="shared" si="1"/>
        <v>0</v>
      </c>
    </row>
    <row r="111" spans="1:10" ht="24.75" customHeight="1">
      <c r="A111" s="177" t="s">
        <v>296</v>
      </c>
      <c r="B111" s="191" t="s">
        <v>260</v>
      </c>
      <c r="C111" s="321"/>
      <c r="D111" s="322"/>
      <c r="E111" s="323"/>
      <c r="F111" s="322"/>
      <c r="G111" s="322"/>
      <c r="H111" s="322"/>
      <c r="I111" s="205">
        <f t="shared" si="0"/>
        <v>0</v>
      </c>
      <c r="J111" s="206">
        <f t="shared" si="1"/>
        <v>0</v>
      </c>
    </row>
    <row r="112" spans="1:10" ht="24.75" customHeight="1">
      <c r="A112" s="177" t="s">
        <v>298</v>
      </c>
      <c r="B112" s="191" t="s">
        <v>264</v>
      </c>
      <c r="C112" s="321"/>
      <c r="D112" s="322"/>
      <c r="E112" s="323"/>
      <c r="F112" s="322"/>
      <c r="G112" s="322"/>
      <c r="H112" s="322"/>
      <c r="I112" s="205">
        <f t="shared" si="0"/>
        <v>0</v>
      </c>
      <c r="J112" s="206">
        <f t="shared" si="1"/>
        <v>0</v>
      </c>
    </row>
    <row r="113" spans="1:10" ht="24.75" customHeight="1">
      <c r="A113" s="177" t="s">
        <v>299</v>
      </c>
      <c r="B113" s="191" t="s">
        <v>281</v>
      </c>
      <c r="C113" s="321"/>
      <c r="D113" s="322"/>
      <c r="E113" s="323"/>
      <c r="F113" s="322"/>
      <c r="G113" s="322"/>
      <c r="H113" s="322"/>
      <c r="I113" s="205">
        <f t="shared" si="0"/>
        <v>0</v>
      </c>
      <c r="J113" s="206">
        <f t="shared" si="1"/>
        <v>0</v>
      </c>
    </row>
    <row r="114" spans="1:10" ht="24.75" customHeight="1">
      <c r="A114" s="177" t="s">
        <v>300</v>
      </c>
      <c r="B114" s="191" t="s">
        <v>282</v>
      </c>
      <c r="C114" s="321"/>
      <c r="D114" s="322"/>
      <c r="E114" s="323"/>
      <c r="F114" s="322"/>
      <c r="G114" s="322"/>
      <c r="H114" s="322"/>
      <c r="I114" s="205">
        <f t="shared" si="0"/>
        <v>0</v>
      </c>
      <c r="J114" s="206">
        <f t="shared" si="1"/>
        <v>0</v>
      </c>
    </row>
    <row r="115" spans="1:10" ht="24.75" customHeight="1">
      <c r="A115" s="177" t="s">
        <v>301</v>
      </c>
      <c r="B115" s="191" t="s">
        <v>267</v>
      </c>
      <c r="C115" s="321"/>
      <c r="D115" s="322"/>
      <c r="E115" s="323"/>
      <c r="F115" s="322"/>
      <c r="G115" s="322"/>
      <c r="H115" s="322"/>
      <c r="I115" s="205">
        <f t="shared" si="0"/>
        <v>0</v>
      </c>
      <c r="J115" s="206">
        <f t="shared" si="1"/>
        <v>0</v>
      </c>
    </row>
    <row r="116" spans="1:10" ht="24.75" customHeight="1">
      <c r="A116" s="177" t="s">
        <v>305</v>
      </c>
      <c r="B116" s="191" t="s">
        <v>306</v>
      </c>
      <c r="C116" s="321"/>
      <c r="D116" s="322"/>
      <c r="E116" s="323"/>
      <c r="F116" s="322"/>
      <c r="G116" s="322"/>
      <c r="H116" s="322"/>
      <c r="I116" s="205">
        <f t="shared" si="0"/>
        <v>0</v>
      </c>
      <c r="J116" s="206">
        <f t="shared" si="1"/>
        <v>0</v>
      </c>
    </row>
    <row r="117" spans="1:10" ht="24.75" customHeight="1">
      <c r="A117" s="177" t="s">
        <v>304</v>
      </c>
      <c r="B117" s="191" t="s">
        <v>261</v>
      </c>
      <c r="C117" s="321"/>
      <c r="D117" s="322"/>
      <c r="E117" s="323"/>
      <c r="F117" s="322"/>
      <c r="G117" s="322"/>
      <c r="H117" s="322"/>
      <c r="I117" s="205">
        <f t="shared" si="0"/>
        <v>0</v>
      </c>
      <c r="J117" s="206">
        <f t="shared" si="1"/>
        <v>0</v>
      </c>
    </row>
    <row r="118" spans="1:10" ht="24.75" customHeight="1">
      <c r="A118" s="177" t="s">
        <v>307</v>
      </c>
      <c r="B118" s="191" t="s">
        <v>258</v>
      </c>
      <c r="C118" s="321"/>
      <c r="D118" s="322"/>
      <c r="E118" s="323"/>
      <c r="F118" s="322"/>
      <c r="G118" s="322"/>
      <c r="H118" s="322"/>
      <c r="I118" s="205">
        <f t="shared" si="0"/>
        <v>0</v>
      </c>
      <c r="J118" s="206">
        <f t="shared" si="1"/>
        <v>0</v>
      </c>
    </row>
    <row r="119" spans="1:10" ht="24.75" customHeight="1">
      <c r="A119" s="177" t="s">
        <v>308</v>
      </c>
      <c r="B119" s="191" t="s">
        <v>265</v>
      </c>
      <c r="C119" s="321"/>
      <c r="D119" s="322"/>
      <c r="E119" s="323"/>
      <c r="F119" s="322"/>
      <c r="G119" s="322"/>
      <c r="H119" s="322"/>
      <c r="I119" s="205">
        <f t="shared" si="0"/>
        <v>0</v>
      </c>
      <c r="J119" s="206">
        <f t="shared" si="1"/>
        <v>0</v>
      </c>
    </row>
    <row r="120" spans="1:10" ht="36.75" customHeight="1">
      <c r="A120" s="193" t="s">
        <v>269</v>
      </c>
      <c r="B120" s="184"/>
      <c r="C120" s="178">
        <v>245</v>
      </c>
      <c r="D120" s="210"/>
      <c r="E120" s="211"/>
      <c r="F120" s="210"/>
      <c r="G120" s="210"/>
      <c r="H120" s="210"/>
      <c r="I120" s="210"/>
      <c r="J120" s="212"/>
    </row>
    <row r="121" spans="1:10" ht="14.25" customHeight="1">
      <c r="A121" s="257" t="s">
        <v>194</v>
      </c>
      <c r="B121" s="239"/>
      <c r="C121" s="245">
        <v>300</v>
      </c>
      <c r="D121" s="241"/>
      <c r="E121" s="258"/>
      <c r="F121" s="241"/>
      <c r="G121" s="241"/>
      <c r="H121" s="241"/>
      <c r="I121" s="241"/>
      <c r="J121" s="243"/>
    </row>
    <row r="122" spans="1:10" ht="24">
      <c r="A122" s="37" t="s">
        <v>195</v>
      </c>
      <c r="B122" s="33"/>
      <c r="C122" s="104" t="s">
        <v>155</v>
      </c>
      <c r="D122" s="205"/>
      <c r="E122" s="213"/>
      <c r="F122" s="205"/>
      <c r="G122" s="205"/>
      <c r="H122" s="205"/>
      <c r="I122" s="205"/>
      <c r="J122" s="206"/>
    </row>
    <row r="123" spans="1:10" ht="24.75" customHeight="1">
      <c r="A123" s="189" t="s">
        <v>196</v>
      </c>
      <c r="B123" s="33"/>
      <c r="C123" s="104" t="s">
        <v>156</v>
      </c>
      <c r="D123" s="205"/>
      <c r="E123" s="213"/>
      <c r="F123" s="205"/>
      <c r="G123" s="205"/>
      <c r="H123" s="205"/>
      <c r="I123" s="205"/>
      <c r="J123" s="206"/>
    </row>
    <row r="124" spans="1:10" ht="22.5">
      <c r="A124" s="189" t="s">
        <v>197</v>
      </c>
      <c r="B124" s="33"/>
      <c r="C124" s="104" t="s">
        <v>157</v>
      </c>
      <c r="D124" s="205"/>
      <c r="E124" s="213"/>
      <c r="F124" s="205"/>
      <c r="G124" s="205"/>
      <c r="H124" s="205"/>
      <c r="I124" s="205"/>
      <c r="J124" s="206"/>
    </row>
    <row r="125" spans="1:10" ht="12.75">
      <c r="A125" s="189" t="s">
        <v>198</v>
      </c>
      <c r="B125" s="33"/>
      <c r="C125" s="104" t="s">
        <v>158</v>
      </c>
      <c r="D125" s="205"/>
      <c r="E125" s="213"/>
      <c r="F125" s="205"/>
      <c r="G125" s="205"/>
      <c r="H125" s="205"/>
      <c r="I125" s="205"/>
      <c r="J125" s="206"/>
    </row>
    <row r="126" spans="1:10" ht="12.75">
      <c r="A126" s="189" t="s">
        <v>199</v>
      </c>
      <c r="B126" s="33"/>
      <c r="C126" s="104" t="s">
        <v>159</v>
      </c>
      <c r="D126" s="205"/>
      <c r="E126" s="213"/>
      <c r="F126" s="205"/>
      <c r="G126" s="205"/>
      <c r="H126" s="205"/>
      <c r="I126" s="205"/>
      <c r="J126" s="206"/>
    </row>
    <row r="127" spans="1:10" ht="13.5" thickBot="1">
      <c r="A127" s="189" t="s">
        <v>200</v>
      </c>
      <c r="B127" s="194"/>
      <c r="C127" s="195" t="s">
        <v>160</v>
      </c>
      <c r="D127" s="214"/>
      <c r="E127" s="215"/>
      <c r="F127" s="214"/>
      <c r="G127" s="214"/>
      <c r="H127" s="214"/>
      <c r="I127" s="214"/>
      <c r="J127" s="216"/>
    </row>
    <row r="128" spans="1:10" ht="9.75" customHeight="1">
      <c r="A128" s="173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13.5" customHeight="1">
      <c r="A129" s="166"/>
      <c r="B129" s="167"/>
      <c r="C129" s="167"/>
      <c r="D129" s="22"/>
      <c r="E129" s="19"/>
      <c r="F129" s="20" t="s">
        <v>67</v>
      </c>
      <c r="G129" s="20"/>
      <c r="H129" s="21"/>
      <c r="I129" s="74"/>
      <c r="J129" s="157"/>
    </row>
    <row r="130" spans="1:10" ht="9.75" customHeight="1">
      <c r="A130" s="17" t="s">
        <v>216</v>
      </c>
      <c r="B130" s="17" t="s">
        <v>12</v>
      </c>
      <c r="C130" s="17" t="s">
        <v>48</v>
      </c>
      <c r="D130" s="18" t="s">
        <v>40</v>
      </c>
      <c r="E130" s="22" t="s">
        <v>5</v>
      </c>
      <c r="F130" s="23" t="s">
        <v>5</v>
      </c>
      <c r="G130" s="24" t="s">
        <v>5</v>
      </c>
      <c r="H130" s="24"/>
      <c r="I130" s="40"/>
      <c r="J130" s="101" t="s">
        <v>66</v>
      </c>
    </row>
    <row r="131" spans="1:10" ht="9.75" customHeight="1">
      <c r="A131" s="16"/>
      <c r="B131" s="17" t="s">
        <v>13</v>
      </c>
      <c r="C131" s="17" t="s">
        <v>49</v>
      </c>
      <c r="D131" s="18" t="s">
        <v>41</v>
      </c>
      <c r="E131" s="25" t="s">
        <v>44</v>
      </c>
      <c r="F131" s="18" t="s">
        <v>6</v>
      </c>
      <c r="G131" s="18" t="s">
        <v>71</v>
      </c>
      <c r="H131" s="18" t="s">
        <v>68</v>
      </c>
      <c r="I131" s="18" t="s">
        <v>8</v>
      </c>
      <c r="J131" s="101" t="s">
        <v>41</v>
      </c>
    </row>
    <row r="132" spans="1:10" ht="15" customHeight="1">
      <c r="A132" s="168"/>
      <c r="B132" s="169" t="s">
        <v>14</v>
      </c>
      <c r="C132" s="169" t="s">
        <v>241</v>
      </c>
      <c r="D132" s="170" t="s">
        <v>42</v>
      </c>
      <c r="E132" s="171" t="s">
        <v>7</v>
      </c>
      <c r="F132" s="170" t="s">
        <v>7</v>
      </c>
      <c r="G132" s="170" t="s">
        <v>45</v>
      </c>
      <c r="H132" s="170" t="s">
        <v>69</v>
      </c>
      <c r="I132" s="170"/>
      <c r="J132" s="158" t="s">
        <v>42</v>
      </c>
    </row>
    <row r="133" spans="1:10" ht="9.75" customHeight="1" thickBot="1">
      <c r="A133" s="26">
        <v>1</v>
      </c>
      <c r="B133" s="27">
        <v>2</v>
      </c>
      <c r="C133" s="27">
        <v>3</v>
      </c>
      <c r="D133" s="28" t="s">
        <v>2</v>
      </c>
      <c r="E133" s="29" t="s">
        <v>3</v>
      </c>
      <c r="F133" s="28" t="s">
        <v>9</v>
      </c>
      <c r="G133" s="28" t="s">
        <v>10</v>
      </c>
      <c r="H133" s="28" t="s">
        <v>11</v>
      </c>
      <c r="I133" s="28" t="s">
        <v>32</v>
      </c>
      <c r="J133" s="30" t="s">
        <v>70</v>
      </c>
    </row>
    <row r="134" spans="1:10" ht="24.75" customHeight="1">
      <c r="A134" s="141" t="s">
        <v>201</v>
      </c>
      <c r="B134" s="190"/>
      <c r="C134" s="41" t="s">
        <v>161</v>
      </c>
      <c r="D134" s="249"/>
      <c r="E134" s="208"/>
      <c r="F134" s="207"/>
      <c r="G134" s="207"/>
      <c r="H134" s="207"/>
      <c r="I134" s="207"/>
      <c r="J134" s="209"/>
    </row>
    <row r="135" spans="1:10" ht="24.75" customHeight="1">
      <c r="A135" s="37" t="s">
        <v>202</v>
      </c>
      <c r="B135" s="33"/>
      <c r="C135" s="39">
        <v>410</v>
      </c>
      <c r="D135" s="205"/>
      <c r="E135" s="213"/>
      <c r="F135" s="205"/>
      <c r="G135" s="205"/>
      <c r="H135" s="205"/>
      <c r="I135" s="205"/>
      <c r="J135" s="206"/>
    </row>
    <row r="136" spans="1:10" ht="24.75" customHeight="1">
      <c r="A136" s="189" t="s">
        <v>203</v>
      </c>
      <c r="B136" s="33"/>
      <c r="C136" s="39" t="s">
        <v>162</v>
      </c>
      <c r="D136" s="205"/>
      <c r="E136" s="213"/>
      <c r="F136" s="205"/>
      <c r="G136" s="205"/>
      <c r="H136" s="205"/>
      <c r="I136" s="205"/>
      <c r="J136" s="206"/>
    </row>
    <row r="137" spans="1:10" ht="24.75" customHeight="1">
      <c r="A137" s="141" t="s">
        <v>204</v>
      </c>
      <c r="B137" s="324"/>
      <c r="C137" s="39" t="s">
        <v>163</v>
      </c>
      <c r="D137" s="325">
        <f>D138+D140</f>
        <v>0</v>
      </c>
      <c r="E137" s="325">
        <f>E138+E140</f>
        <v>0</v>
      </c>
      <c r="F137" s="325"/>
      <c r="G137" s="325"/>
      <c r="H137" s="325"/>
      <c r="I137" s="217">
        <f>E137+G137</f>
        <v>0</v>
      </c>
      <c r="J137" s="217">
        <f>D137-I137</f>
        <v>0</v>
      </c>
    </row>
    <row r="138" spans="1:10" ht="24.75" customHeight="1">
      <c r="A138" s="37" t="s">
        <v>205</v>
      </c>
      <c r="B138" s="324"/>
      <c r="C138" s="39" t="s">
        <v>59</v>
      </c>
      <c r="D138" s="325"/>
      <c r="E138" s="325"/>
      <c r="F138" s="325"/>
      <c r="G138" s="325"/>
      <c r="H138" s="325"/>
      <c r="I138" s="325"/>
      <c r="J138" s="326"/>
    </row>
    <row r="139" spans="1:10" ht="24.75" customHeight="1">
      <c r="A139" s="189" t="s">
        <v>353</v>
      </c>
      <c r="B139" s="324"/>
      <c r="C139" s="39" t="s">
        <v>60</v>
      </c>
      <c r="D139" s="325"/>
      <c r="E139" s="325"/>
      <c r="F139" s="325"/>
      <c r="G139" s="325"/>
      <c r="H139" s="325"/>
      <c r="I139" s="325"/>
      <c r="J139" s="326"/>
    </row>
    <row r="140" spans="1:10" ht="24.75" customHeight="1">
      <c r="A140" s="37" t="s">
        <v>207</v>
      </c>
      <c r="B140" s="324"/>
      <c r="C140" s="39" t="s">
        <v>164</v>
      </c>
      <c r="D140" s="325">
        <f>D141+D144+D147</f>
        <v>0</v>
      </c>
      <c r="E140" s="325">
        <f>E141+E144+E147</f>
        <v>0</v>
      </c>
      <c r="F140" s="325"/>
      <c r="G140" s="325"/>
      <c r="H140" s="325"/>
      <c r="I140" s="217">
        <f aca="true" t="shared" si="2" ref="I140:I149">E140+G140</f>
        <v>0</v>
      </c>
      <c r="J140" s="217">
        <f aca="true" t="shared" si="3" ref="J140:J149">D140-I140</f>
        <v>0</v>
      </c>
    </row>
    <row r="141" spans="1:10" ht="24.75" customHeight="1">
      <c r="A141" s="189" t="s">
        <v>208</v>
      </c>
      <c r="B141" s="324"/>
      <c r="C141" s="39" t="s">
        <v>165</v>
      </c>
      <c r="D141" s="327">
        <f>D142+D143</f>
        <v>0</v>
      </c>
      <c r="E141" s="327">
        <f>E142+E143</f>
        <v>0</v>
      </c>
      <c r="F141" s="327"/>
      <c r="G141" s="327"/>
      <c r="H141" s="327"/>
      <c r="I141" s="217">
        <f t="shared" si="2"/>
        <v>0</v>
      </c>
      <c r="J141" s="217">
        <f t="shared" si="3"/>
        <v>0</v>
      </c>
    </row>
    <row r="142" spans="1:10" ht="24.75" customHeight="1">
      <c r="A142" s="189" t="s">
        <v>297</v>
      </c>
      <c r="B142" s="324">
        <v>29</v>
      </c>
      <c r="C142" s="39"/>
      <c r="D142" s="325"/>
      <c r="E142" s="325"/>
      <c r="F142" s="325"/>
      <c r="G142" s="325"/>
      <c r="H142" s="325"/>
      <c r="I142" s="205">
        <f t="shared" si="2"/>
        <v>0</v>
      </c>
      <c r="J142" s="206">
        <f t="shared" si="3"/>
        <v>0</v>
      </c>
    </row>
    <row r="143" spans="1:10" ht="24.75" customHeight="1">
      <c r="A143" s="189" t="s">
        <v>297</v>
      </c>
      <c r="B143" s="324" t="s">
        <v>263</v>
      </c>
      <c r="C143" s="39"/>
      <c r="D143" s="325"/>
      <c r="E143" s="325"/>
      <c r="F143" s="325"/>
      <c r="G143" s="325"/>
      <c r="H143" s="325"/>
      <c r="I143" s="205">
        <f t="shared" si="2"/>
        <v>0</v>
      </c>
      <c r="J143" s="206">
        <f t="shared" si="3"/>
        <v>0</v>
      </c>
    </row>
    <row r="144" spans="1:10" ht="24.75" customHeight="1">
      <c r="A144" s="189" t="s">
        <v>209</v>
      </c>
      <c r="B144" s="324"/>
      <c r="C144" s="39" t="s">
        <v>166</v>
      </c>
      <c r="D144" s="327">
        <f>D145+D146</f>
        <v>0</v>
      </c>
      <c r="E144" s="327">
        <f>E145+E146</f>
        <v>0</v>
      </c>
      <c r="F144" s="327"/>
      <c r="G144" s="327"/>
      <c r="H144" s="327"/>
      <c r="I144" s="217">
        <f t="shared" si="2"/>
        <v>0</v>
      </c>
      <c r="J144" s="217">
        <f t="shared" si="3"/>
        <v>0</v>
      </c>
    </row>
    <row r="145" spans="1:10" ht="24.75" customHeight="1">
      <c r="A145" s="189" t="s">
        <v>297</v>
      </c>
      <c r="B145" s="324">
        <v>29</v>
      </c>
      <c r="C145" s="39"/>
      <c r="D145" s="325"/>
      <c r="E145" s="325"/>
      <c r="F145" s="325"/>
      <c r="G145" s="325"/>
      <c r="H145" s="325"/>
      <c r="I145" s="205">
        <f t="shared" si="2"/>
        <v>0</v>
      </c>
      <c r="J145" s="206">
        <f t="shared" si="3"/>
        <v>0</v>
      </c>
    </row>
    <row r="146" spans="1:10" ht="24.75" customHeight="1">
      <c r="A146" s="189" t="s">
        <v>297</v>
      </c>
      <c r="B146" s="324" t="s">
        <v>263</v>
      </c>
      <c r="C146" s="39"/>
      <c r="D146" s="325"/>
      <c r="E146" s="325"/>
      <c r="F146" s="325"/>
      <c r="G146" s="325"/>
      <c r="H146" s="325"/>
      <c r="I146" s="205">
        <f t="shared" si="2"/>
        <v>0</v>
      </c>
      <c r="J146" s="206">
        <f t="shared" si="3"/>
        <v>0</v>
      </c>
    </row>
    <row r="147" spans="1:10" ht="24.75" customHeight="1">
      <c r="A147" s="189" t="s">
        <v>210</v>
      </c>
      <c r="B147" s="328"/>
      <c r="C147" s="329">
        <v>853</v>
      </c>
      <c r="D147" s="327">
        <f>D148+D149</f>
        <v>0</v>
      </c>
      <c r="E147" s="327">
        <f>E148+E149</f>
        <v>0</v>
      </c>
      <c r="F147" s="327"/>
      <c r="G147" s="327"/>
      <c r="H147" s="327"/>
      <c r="I147" s="217">
        <f t="shared" si="2"/>
        <v>0</v>
      </c>
      <c r="J147" s="217">
        <f t="shared" si="3"/>
        <v>0</v>
      </c>
    </row>
    <row r="148" spans="1:10" ht="24.75" customHeight="1">
      <c r="A148" s="113" t="s">
        <v>297</v>
      </c>
      <c r="B148" s="191" t="s">
        <v>262</v>
      </c>
      <c r="C148" s="329"/>
      <c r="D148" s="325"/>
      <c r="E148" s="325"/>
      <c r="F148" s="325"/>
      <c r="G148" s="325"/>
      <c r="H148" s="325"/>
      <c r="I148" s="205">
        <f t="shared" si="2"/>
        <v>0</v>
      </c>
      <c r="J148" s="206">
        <f t="shared" si="3"/>
        <v>0</v>
      </c>
    </row>
    <row r="149" spans="1:10" ht="24.75" customHeight="1">
      <c r="A149" s="113" t="s">
        <v>297</v>
      </c>
      <c r="B149" s="191" t="s">
        <v>263</v>
      </c>
      <c r="C149" s="329"/>
      <c r="D149" s="325"/>
      <c r="E149" s="325"/>
      <c r="F149" s="325"/>
      <c r="G149" s="325"/>
      <c r="H149" s="325"/>
      <c r="I149" s="205">
        <f t="shared" si="2"/>
        <v>0</v>
      </c>
      <c r="J149" s="206">
        <f t="shared" si="3"/>
        <v>0</v>
      </c>
    </row>
    <row r="150" spans="1:10" ht="24.75" customHeight="1">
      <c r="A150" s="37" t="s">
        <v>211</v>
      </c>
      <c r="B150" s="324"/>
      <c r="C150" s="39" t="s">
        <v>167</v>
      </c>
      <c r="D150" s="325"/>
      <c r="E150" s="325"/>
      <c r="F150" s="325"/>
      <c r="G150" s="325"/>
      <c r="H150" s="325"/>
      <c r="I150" s="325"/>
      <c r="J150" s="326"/>
    </row>
    <row r="151" spans="1:10" ht="24.75" customHeight="1">
      <c r="A151" s="189" t="s">
        <v>212</v>
      </c>
      <c r="B151" s="324"/>
      <c r="C151" s="39" t="s">
        <v>168</v>
      </c>
      <c r="D151" s="325"/>
      <c r="E151" s="325"/>
      <c r="F151" s="325"/>
      <c r="G151" s="325"/>
      <c r="H151" s="325"/>
      <c r="I151" s="325"/>
      <c r="J151" s="326"/>
    </row>
    <row r="152" spans="1:10" ht="24.75" customHeight="1" thickBot="1">
      <c r="A152" s="189" t="s">
        <v>213</v>
      </c>
      <c r="B152" s="330"/>
      <c r="C152" s="331">
        <v>863</v>
      </c>
      <c r="D152" s="332"/>
      <c r="E152" s="332"/>
      <c r="F152" s="332"/>
      <c r="G152" s="332"/>
      <c r="H152" s="332"/>
      <c r="I152" s="332"/>
      <c r="J152" s="333"/>
    </row>
    <row r="153" spans="1:10" ht="20.25" customHeight="1" thickBot="1">
      <c r="A153" s="81" t="s">
        <v>34</v>
      </c>
      <c r="B153" s="51">
        <v>450</v>
      </c>
      <c r="C153" s="51" t="s">
        <v>28</v>
      </c>
      <c r="D153" s="306">
        <f>D22-D47</f>
        <v>0</v>
      </c>
      <c r="E153" s="218">
        <f>E22-E47</f>
        <v>0</v>
      </c>
      <c r="F153" s="219"/>
      <c r="G153" s="219"/>
      <c r="H153" s="219"/>
      <c r="I153" s="218">
        <f>I22-I47</f>
        <v>0</v>
      </c>
      <c r="J153" s="52" t="s">
        <v>28</v>
      </c>
    </row>
    <row r="154" spans="1:10" ht="12.75" customHeight="1">
      <c r="A154" s="354" t="s">
        <v>221</v>
      </c>
      <c r="B154" s="352"/>
      <c r="C154" s="352"/>
      <c r="D154" s="352"/>
      <c r="E154" s="352"/>
      <c r="F154" s="352"/>
      <c r="G154" s="54"/>
      <c r="H154" s="54"/>
      <c r="I154" s="54"/>
      <c r="J154" s="54"/>
    </row>
    <row r="155" spans="2:10" ht="15">
      <c r="B155" s="14" t="s">
        <v>54</v>
      </c>
      <c r="C155" s="14"/>
      <c r="E155" s="4"/>
      <c r="F155" s="4"/>
      <c r="G155" s="4"/>
      <c r="H155" s="4"/>
      <c r="J155" s="164" t="s">
        <v>94</v>
      </c>
    </row>
    <row r="156" spans="1:10" ht="11.25" customHeight="1">
      <c r="A156" s="71"/>
      <c r="B156" s="82"/>
      <c r="C156" s="82"/>
      <c r="D156" s="305"/>
      <c r="E156" s="72"/>
      <c r="F156" s="72"/>
      <c r="G156" s="72"/>
      <c r="H156" s="72"/>
      <c r="I156" s="72"/>
      <c r="J156" s="73"/>
    </row>
    <row r="157" spans="1:10" ht="12.75">
      <c r="A157" s="16"/>
      <c r="B157" s="17"/>
      <c r="C157" s="17"/>
      <c r="D157" s="18"/>
      <c r="E157" s="19"/>
      <c r="F157" s="20" t="s">
        <v>67</v>
      </c>
      <c r="G157" s="20"/>
      <c r="H157" s="21"/>
      <c r="I157" s="74"/>
      <c r="J157" s="101"/>
    </row>
    <row r="158" spans="1:10" ht="10.5" customHeight="1">
      <c r="A158" s="83"/>
      <c r="B158" s="17" t="s">
        <v>12</v>
      </c>
      <c r="C158" s="17" t="s">
        <v>48</v>
      </c>
      <c r="D158" s="18" t="s">
        <v>40</v>
      </c>
      <c r="E158" s="22" t="s">
        <v>5</v>
      </c>
      <c r="F158" s="23" t="s">
        <v>5</v>
      </c>
      <c r="G158" s="24" t="s">
        <v>5</v>
      </c>
      <c r="H158" s="24"/>
      <c r="I158" s="40"/>
      <c r="J158" s="101" t="s">
        <v>66</v>
      </c>
    </row>
    <row r="159" spans="1:10" ht="10.5" customHeight="1">
      <c r="A159" s="17" t="s">
        <v>216</v>
      </c>
      <c r="B159" s="17" t="s">
        <v>13</v>
      </c>
      <c r="C159" s="17" t="s">
        <v>49</v>
      </c>
      <c r="D159" s="18" t="s">
        <v>41</v>
      </c>
      <c r="E159" s="25" t="s">
        <v>44</v>
      </c>
      <c r="F159" s="18" t="s">
        <v>6</v>
      </c>
      <c r="G159" s="18" t="s">
        <v>71</v>
      </c>
      <c r="H159" s="18" t="s">
        <v>68</v>
      </c>
      <c r="I159" s="18" t="s">
        <v>8</v>
      </c>
      <c r="J159" s="101" t="s">
        <v>41</v>
      </c>
    </row>
    <row r="160" spans="1:10" ht="9.75" customHeight="1">
      <c r="A160" s="16"/>
      <c r="B160" s="17" t="s">
        <v>14</v>
      </c>
      <c r="C160" s="17" t="s">
        <v>222</v>
      </c>
      <c r="D160" s="18" t="s">
        <v>42</v>
      </c>
      <c r="E160" s="25" t="s">
        <v>7</v>
      </c>
      <c r="F160" s="18" t="s">
        <v>7</v>
      </c>
      <c r="G160" s="18" t="s">
        <v>45</v>
      </c>
      <c r="H160" s="18" t="s">
        <v>69</v>
      </c>
      <c r="I160" s="18"/>
      <c r="J160" s="101" t="s">
        <v>42</v>
      </c>
    </row>
    <row r="161" spans="1:10" ht="9.75" customHeight="1" thickBot="1">
      <c r="A161" s="26">
        <v>1</v>
      </c>
      <c r="B161" s="27">
        <v>2</v>
      </c>
      <c r="C161" s="27"/>
      <c r="D161" s="28" t="s">
        <v>2</v>
      </c>
      <c r="E161" s="29" t="s">
        <v>3</v>
      </c>
      <c r="F161" s="28" t="s">
        <v>9</v>
      </c>
      <c r="G161" s="28" t="s">
        <v>10</v>
      </c>
      <c r="H161" s="28" t="s">
        <v>11</v>
      </c>
      <c r="I161" s="28" t="s">
        <v>32</v>
      </c>
      <c r="J161" s="30" t="s">
        <v>70</v>
      </c>
    </row>
    <row r="162" spans="1:10" ht="22.5">
      <c r="A162" s="84" t="s">
        <v>108</v>
      </c>
      <c r="B162" s="75" t="s">
        <v>18</v>
      </c>
      <c r="C162" s="85"/>
      <c r="D162" s="314">
        <f>D186</f>
        <v>0</v>
      </c>
      <c r="E162" s="223">
        <f>E186</f>
        <v>0</v>
      </c>
      <c r="F162" s="208"/>
      <c r="G162" s="207"/>
      <c r="H162" s="207"/>
      <c r="I162" s="223">
        <f>I186</f>
        <v>0</v>
      </c>
      <c r="J162" s="223"/>
    </row>
    <row r="163" spans="1:10" ht="9.75" customHeight="1">
      <c r="A163" s="35" t="s">
        <v>20</v>
      </c>
      <c r="B163" s="86"/>
      <c r="C163" s="87"/>
      <c r="D163" s="87"/>
      <c r="E163" s="42"/>
      <c r="F163" s="42"/>
      <c r="G163" s="38"/>
      <c r="H163" s="38"/>
      <c r="I163" s="38"/>
      <c r="J163" s="43"/>
    </row>
    <row r="164" spans="1:10" ht="17.25" customHeight="1">
      <c r="A164" s="37" t="s">
        <v>55</v>
      </c>
      <c r="B164" s="88" t="s">
        <v>21</v>
      </c>
      <c r="C164" s="76"/>
      <c r="D164" s="31"/>
      <c r="E164" s="31"/>
      <c r="F164" s="31"/>
      <c r="G164" s="32"/>
      <c r="H164" s="32"/>
      <c r="I164" s="32"/>
      <c r="J164" s="34"/>
    </row>
    <row r="165" spans="1:10" ht="12.75" customHeight="1">
      <c r="A165" s="35" t="s">
        <v>223</v>
      </c>
      <c r="B165" s="86"/>
      <c r="C165" s="87"/>
      <c r="D165" s="42"/>
      <c r="E165" s="42"/>
      <c r="F165" s="42"/>
      <c r="G165" s="38"/>
      <c r="H165" s="38"/>
      <c r="I165" s="38"/>
      <c r="J165" s="43"/>
    </row>
    <row r="166" spans="1:10" ht="12.75">
      <c r="A166" s="165" t="s">
        <v>224</v>
      </c>
      <c r="B166" s="140"/>
      <c r="C166" s="334" t="s">
        <v>214</v>
      </c>
      <c r="D166" s="31"/>
      <c r="E166" s="31"/>
      <c r="F166" s="31"/>
      <c r="G166" s="32"/>
      <c r="H166" s="32"/>
      <c r="I166" s="32"/>
      <c r="J166" s="34"/>
    </row>
    <row r="167" spans="1:10" ht="22.5">
      <c r="A167" s="165" t="s">
        <v>225</v>
      </c>
      <c r="B167" s="140"/>
      <c r="C167" s="334">
        <v>520</v>
      </c>
      <c r="D167" s="31"/>
      <c r="E167" s="31"/>
      <c r="F167" s="31"/>
      <c r="G167" s="32"/>
      <c r="H167" s="32"/>
      <c r="I167" s="32"/>
      <c r="J167" s="34"/>
    </row>
    <row r="168" spans="1:10" ht="22.5">
      <c r="A168" s="165" t="s">
        <v>226</v>
      </c>
      <c r="B168" s="136"/>
      <c r="C168" s="335">
        <v>620</v>
      </c>
      <c r="D168" s="31"/>
      <c r="E168" s="31"/>
      <c r="F168" s="31"/>
      <c r="G168" s="32"/>
      <c r="H168" s="32"/>
      <c r="I168" s="32"/>
      <c r="J168" s="34"/>
    </row>
    <row r="169" spans="1:10" ht="17.25" customHeight="1">
      <c r="A169" s="165" t="s">
        <v>242</v>
      </c>
      <c r="B169" s="336"/>
      <c r="C169" s="337">
        <v>540</v>
      </c>
      <c r="D169" s="31"/>
      <c r="E169" s="31"/>
      <c r="F169" s="31"/>
      <c r="G169" s="32"/>
      <c r="H169" s="32"/>
      <c r="I169" s="32"/>
      <c r="J169" s="34"/>
    </row>
    <row r="170" spans="1:10" ht="18" customHeight="1">
      <c r="A170" s="165" t="s">
        <v>243</v>
      </c>
      <c r="B170" s="338"/>
      <c r="C170" s="339">
        <v>640</v>
      </c>
      <c r="D170" s="31"/>
      <c r="E170" s="31"/>
      <c r="F170" s="31"/>
      <c r="G170" s="32"/>
      <c r="H170" s="32"/>
      <c r="I170" s="32"/>
      <c r="J170" s="34"/>
    </row>
    <row r="171" spans="1:10" ht="22.5">
      <c r="A171" s="165" t="s">
        <v>227</v>
      </c>
      <c r="B171" s="338"/>
      <c r="C171" s="340">
        <v>710</v>
      </c>
      <c r="D171" s="31"/>
      <c r="E171" s="31"/>
      <c r="F171" s="31"/>
      <c r="G171" s="32"/>
      <c r="H171" s="32"/>
      <c r="I171" s="32"/>
      <c r="J171" s="34"/>
    </row>
    <row r="172" spans="1:10" ht="22.5">
      <c r="A172" s="165" t="s">
        <v>228</v>
      </c>
      <c r="B172" s="139"/>
      <c r="C172" s="91" t="s">
        <v>133</v>
      </c>
      <c r="D172" s="31"/>
      <c r="E172" s="31"/>
      <c r="F172" s="31"/>
      <c r="G172" s="32"/>
      <c r="H172" s="32"/>
      <c r="I172" s="32"/>
      <c r="J172" s="34"/>
    </row>
    <row r="173" spans="1:10" ht="16.5" customHeight="1">
      <c r="A173" s="37" t="s">
        <v>99</v>
      </c>
      <c r="B173" s="88" t="s">
        <v>95</v>
      </c>
      <c r="C173" s="76" t="s">
        <v>28</v>
      </c>
      <c r="D173" s="31"/>
      <c r="E173" s="31"/>
      <c r="F173" s="31"/>
      <c r="G173" s="32"/>
      <c r="H173" s="32"/>
      <c r="I173" s="32"/>
      <c r="J173" s="34"/>
    </row>
    <row r="174" spans="1:10" ht="12.75" customHeight="1">
      <c r="A174" s="50" t="s">
        <v>98</v>
      </c>
      <c r="B174" s="90" t="s">
        <v>96</v>
      </c>
      <c r="C174" s="76" t="s">
        <v>57</v>
      </c>
      <c r="D174" s="31"/>
      <c r="E174" s="31"/>
      <c r="F174" s="31"/>
      <c r="G174" s="32"/>
      <c r="H174" s="32"/>
      <c r="I174" s="32"/>
      <c r="J174" s="34"/>
    </row>
    <row r="175" spans="1:10" ht="12.75" customHeight="1">
      <c r="A175" s="50" t="s">
        <v>100</v>
      </c>
      <c r="B175" s="90" t="s">
        <v>97</v>
      </c>
      <c r="C175" s="76" t="s">
        <v>58</v>
      </c>
      <c r="D175" s="31"/>
      <c r="E175" s="31"/>
      <c r="F175" s="31"/>
      <c r="G175" s="32"/>
      <c r="H175" s="32"/>
      <c r="I175" s="32"/>
      <c r="J175" s="34"/>
    </row>
    <row r="176" spans="1:10" ht="20.25" customHeight="1">
      <c r="A176" s="37" t="s">
        <v>229</v>
      </c>
      <c r="B176" s="88" t="s">
        <v>43</v>
      </c>
      <c r="C176" s="76"/>
      <c r="D176" s="31"/>
      <c r="E176" s="31"/>
      <c r="F176" s="31"/>
      <c r="G176" s="32"/>
      <c r="H176" s="32"/>
      <c r="I176" s="32"/>
      <c r="J176" s="34"/>
    </row>
    <row r="177" spans="1:10" ht="12.75">
      <c r="A177" s="135" t="s">
        <v>56</v>
      </c>
      <c r="B177" s="86"/>
      <c r="C177" s="80"/>
      <c r="D177" s="23"/>
      <c r="E177" s="23"/>
      <c r="F177" s="23"/>
      <c r="G177" s="23"/>
      <c r="H177" s="23"/>
      <c r="I177" s="23"/>
      <c r="J177" s="36"/>
    </row>
    <row r="178" spans="1:10" ht="16.5" customHeight="1">
      <c r="A178" s="113"/>
      <c r="B178" s="133"/>
      <c r="C178" s="111"/>
      <c r="D178" s="31"/>
      <c r="E178" s="31"/>
      <c r="F178" s="31"/>
      <c r="G178" s="32"/>
      <c r="H178" s="32"/>
      <c r="I178" s="32"/>
      <c r="J178" s="34"/>
    </row>
    <row r="179" spans="1:10" ht="12.75">
      <c r="A179" s="113"/>
      <c r="B179" s="134"/>
      <c r="C179" s="91"/>
      <c r="D179" s="48"/>
      <c r="E179" s="48"/>
      <c r="F179" s="48"/>
      <c r="G179" s="39"/>
      <c r="H179" s="39"/>
      <c r="I179" s="39"/>
      <c r="J179" s="49"/>
    </row>
    <row r="180" spans="1:10" ht="12.75">
      <c r="A180" s="173"/>
      <c r="B180" s="174"/>
      <c r="C180" s="96"/>
      <c r="D180" s="54"/>
      <c r="E180" s="54"/>
      <c r="F180" s="54"/>
      <c r="G180" s="54"/>
      <c r="H180" s="54"/>
      <c r="I180" s="54"/>
      <c r="J180" s="54"/>
    </row>
    <row r="181" spans="1:10" ht="16.5" customHeight="1">
      <c r="A181" s="166"/>
      <c r="B181" s="167"/>
      <c r="C181" s="167"/>
      <c r="D181" s="22"/>
      <c r="E181" s="19"/>
      <c r="F181" s="20" t="s">
        <v>67</v>
      </c>
      <c r="G181" s="20"/>
      <c r="H181" s="21"/>
      <c r="I181" s="74"/>
      <c r="J181" s="157"/>
    </row>
    <row r="182" spans="1:10" ht="14.25" customHeight="1">
      <c r="A182" s="83"/>
      <c r="B182" s="17" t="s">
        <v>12</v>
      </c>
      <c r="C182" s="17" t="s">
        <v>48</v>
      </c>
      <c r="D182" s="18" t="s">
        <v>40</v>
      </c>
      <c r="E182" s="22" t="s">
        <v>5</v>
      </c>
      <c r="F182" s="23" t="s">
        <v>5</v>
      </c>
      <c r="G182" s="24" t="s">
        <v>5</v>
      </c>
      <c r="H182" s="24"/>
      <c r="I182" s="40"/>
      <c r="J182" s="101" t="s">
        <v>66</v>
      </c>
    </row>
    <row r="183" spans="1:10" ht="14.25" customHeight="1">
      <c r="A183" s="17" t="s">
        <v>216</v>
      </c>
      <c r="B183" s="17" t="s">
        <v>13</v>
      </c>
      <c r="C183" s="17" t="s">
        <v>49</v>
      </c>
      <c r="D183" s="18" t="s">
        <v>41</v>
      </c>
      <c r="E183" s="25" t="s">
        <v>44</v>
      </c>
      <c r="F183" s="18" t="s">
        <v>6</v>
      </c>
      <c r="G183" s="18" t="s">
        <v>71</v>
      </c>
      <c r="H183" s="18" t="s">
        <v>68</v>
      </c>
      <c r="I183" s="18" t="s">
        <v>8</v>
      </c>
      <c r="J183" s="101" t="s">
        <v>41</v>
      </c>
    </row>
    <row r="184" spans="1:10" ht="12.75" customHeight="1">
      <c r="A184" s="168"/>
      <c r="B184" s="169" t="s">
        <v>14</v>
      </c>
      <c r="C184" s="169" t="s">
        <v>50</v>
      </c>
      <c r="D184" s="170" t="s">
        <v>42</v>
      </c>
      <c r="E184" s="171" t="s">
        <v>7</v>
      </c>
      <c r="F184" s="170" t="s">
        <v>7</v>
      </c>
      <c r="G184" s="170" t="s">
        <v>45</v>
      </c>
      <c r="H184" s="170" t="s">
        <v>69</v>
      </c>
      <c r="I184" s="170"/>
      <c r="J184" s="158" t="s">
        <v>42</v>
      </c>
    </row>
    <row r="185" spans="1:10" ht="9.75" customHeight="1" thickBot="1">
      <c r="A185" s="26">
        <v>1</v>
      </c>
      <c r="B185" s="27">
        <v>2</v>
      </c>
      <c r="C185" s="27"/>
      <c r="D185" s="28" t="s">
        <v>2</v>
      </c>
      <c r="E185" s="29" t="s">
        <v>3</v>
      </c>
      <c r="F185" s="28" t="s">
        <v>9</v>
      </c>
      <c r="G185" s="28" t="s">
        <v>10</v>
      </c>
      <c r="H185" s="28" t="s">
        <v>11</v>
      </c>
      <c r="I185" s="28" t="s">
        <v>32</v>
      </c>
      <c r="J185" s="30" t="s">
        <v>70</v>
      </c>
    </row>
    <row r="186" spans="1:10" ht="18" customHeight="1">
      <c r="A186" s="161" t="s">
        <v>27</v>
      </c>
      <c r="B186" s="90" t="s">
        <v>19</v>
      </c>
      <c r="C186" s="92" t="s">
        <v>28</v>
      </c>
      <c r="D186" s="315">
        <f>D187+D188</f>
        <v>0</v>
      </c>
      <c r="E186" s="220">
        <f>E187+E188</f>
        <v>0</v>
      </c>
      <c r="F186" s="220"/>
      <c r="G186" s="217"/>
      <c r="H186" s="217"/>
      <c r="I186" s="220">
        <f>I187+I188</f>
        <v>0</v>
      </c>
      <c r="J186" s="49"/>
    </row>
    <row r="187" spans="1:10" ht="17.25" customHeight="1">
      <c r="A187" s="179" t="s">
        <v>35</v>
      </c>
      <c r="B187" s="180" t="s">
        <v>22</v>
      </c>
      <c r="C187" s="181" t="s">
        <v>57</v>
      </c>
      <c r="D187" s="221">
        <f>-D22</f>
        <v>0</v>
      </c>
      <c r="E187" s="221">
        <f>-E22</f>
        <v>-89785.65</v>
      </c>
      <c r="F187" s="221"/>
      <c r="G187" s="222"/>
      <c r="H187" s="222"/>
      <c r="I187" s="221">
        <f>-I22</f>
        <v>-89785.65</v>
      </c>
      <c r="J187" s="182" t="s">
        <v>28</v>
      </c>
    </row>
    <row r="188" spans="1:10" ht="16.5" customHeight="1">
      <c r="A188" s="179" t="s">
        <v>36</v>
      </c>
      <c r="B188" s="180" t="s">
        <v>23</v>
      </c>
      <c r="C188" s="181" t="s">
        <v>58</v>
      </c>
      <c r="D188" s="221">
        <f>D47</f>
        <v>0</v>
      </c>
      <c r="E188" s="221">
        <f>E47</f>
        <v>89785.65</v>
      </c>
      <c r="F188" s="221"/>
      <c r="G188" s="222"/>
      <c r="H188" s="222"/>
      <c r="I188" s="221">
        <f>I47</f>
        <v>89785.65</v>
      </c>
      <c r="J188" s="182" t="s">
        <v>28</v>
      </c>
    </row>
    <row r="189" spans="1:10" ht="24" customHeight="1">
      <c r="A189" s="37" t="s">
        <v>82</v>
      </c>
      <c r="B189" s="86" t="s">
        <v>83</v>
      </c>
      <c r="C189" s="91" t="s">
        <v>28</v>
      </c>
      <c r="D189" s="39"/>
      <c r="E189" s="39"/>
      <c r="F189" s="48"/>
      <c r="G189" s="39"/>
      <c r="H189" s="39"/>
      <c r="I189" s="39"/>
      <c r="J189" s="49"/>
    </row>
    <row r="190" spans="1:10" ht="12.75" customHeight="1">
      <c r="A190" s="35" t="s">
        <v>46</v>
      </c>
      <c r="B190" s="86"/>
      <c r="C190" s="89"/>
      <c r="D190" s="42"/>
      <c r="E190" s="42"/>
      <c r="F190" s="24"/>
      <c r="G190" s="23" t="s">
        <v>29</v>
      </c>
      <c r="H190" s="23"/>
      <c r="I190" s="23"/>
      <c r="J190" s="372" t="s">
        <v>28</v>
      </c>
    </row>
    <row r="191" spans="1:10" ht="12" customHeight="1">
      <c r="A191" s="113" t="s">
        <v>84</v>
      </c>
      <c r="B191" s="88" t="s">
        <v>86</v>
      </c>
      <c r="C191" s="89" t="s">
        <v>57</v>
      </c>
      <c r="D191" s="38"/>
      <c r="E191" s="38"/>
      <c r="F191" s="42"/>
      <c r="G191" s="38"/>
      <c r="H191" s="38"/>
      <c r="I191" s="38"/>
      <c r="J191" s="373"/>
    </row>
    <row r="192" spans="1:10" ht="15.75" customHeight="1">
      <c r="A192" s="113" t="s">
        <v>85</v>
      </c>
      <c r="B192" s="90" t="s">
        <v>87</v>
      </c>
      <c r="C192" s="92" t="s">
        <v>58</v>
      </c>
      <c r="D192" s="39"/>
      <c r="E192" s="39"/>
      <c r="F192" s="48"/>
      <c r="G192" s="39"/>
      <c r="H192" s="39"/>
      <c r="I192" s="39"/>
      <c r="J192" s="53" t="s">
        <v>28</v>
      </c>
    </row>
    <row r="193" spans="1:10" ht="15.75" customHeight="1">
      <c r="A193" s="37" t="s">
        <v>31</v>
      </c>
      <c r="B193" s="86" t="s">
        <v>24</v>
      </c>
      <c r="C193" s="91" t="s">
        <v>28</v>
      </c>
      <c r="D193" s="39"/>
      <c r="E193" s="39"/>
      <c r="F193" s="48"/>
      <c r="G193" s="39"/>
      <c r="H193" s="39"/>
      <c r="I193" s="39"/>
      <c r="J193" s="49"/>
    </row>
    <row r="194" spans="1:10" ht="12.75" customHeight="1">
      <c r="A194" s="35" t="s">
        <v>46</v>
      </c>
      <c r="B194" s="86"/>
      <c r="C194" s="89"/>
      <c r="D194" s="42"/>
      <c r="E194" s="42"/>
      <c r="F194" s="24"/>
      <c r="G194" s="23" t="s">
        <v>29</v>
      </c>
      <c r="H194" s="23"/>
      <c r="I194" s="23"/>
      <c r="J194" s="36"/>
    </row>
    <row r="195" spans="1:10" ht="23.25" customHeight="1">
      <c r="A195" s="113" t="s">
        <v>239</v>
      </c>
      <c r="B195" s="88" t="s">
        <v>25</v>
      </c>
      <c r="C195" s="89"/>
      <c r="D195" s="38"/>
      <c r="E195" s="38"/>
      <c r="F195" s="42"/>
      <c r="G195" s="38"/>
      <c r="H195" s="38"/>
      <c r="I195" s="38"/>
      <c r="J195" s="43"/>
    </row>
    <row r="196" spans="1:10" ht="26.25" customHeight="1" thickBot="1">
      <c r="A196" s="113" t="s">
        <v>240</v>
      </c>
      <c r="B196" s="94" t="s">
        <v>26</v>
      </c>
      <c r="C196" s="95"/>
      <c r="D196" s="45"/>
      <c r="E196" s="45"/>
      <c r="F196" s="46"/>
      <c r="G196" s="45"/>
      <c r="H196" s="45"/>
      <c r="I196" s="45"/>
      <c r="J196" s="47"/>
    </row>
    <row r="197" spans="1:10" ht="24.75" customHeight="1">
      <c r="A197" s="37" t="s">
        <v>62</v>
      </c>
      <c r="B197" s="86" t="s">
        <v>59</v>
      </c>
      <c r="C197" s="91" t="s">
        <v>28</v>
      </c>
      <c r="D197" s="39"/>
      <c r="E197" s="39"/>
      <c r="F197" s="48"/>
      <c r="G197" s="39"/>
      <c r="H197" s="39"/>
      <c r="I197" s="39"/>
      <c r="J197" s="49"/>
    </row>
    <row r="198" spans="1:10" ht="12.75" customHeight="1">
      <c r="A198" s="35" t="s">
        <v>46</v>
      </c>
      <c r="B198" s="86"/>
      <c r="C198" s="89"/>
      <c r="D198" s="42"/>
      <c r="E198" s="42"/>
      <c r="F198" s="24"/>
      <c r="G198" s="23" t="s">
        <v>29</v>
      </c>
      <c r="H198" s="23"/>
      <c r="I198" s="23"/>
      <c r="J198" s="36"/>
    </row>
    <row r="199" spans="1:10" ht="24.75" customHeight="1">
      <c r="A199" s="50" t="s">
        <v>63</v>
      </c>
      <c r="B199" s="88" t="s">
        <v>60</v>
      </c>
      <c r="C199" s="89"/>
      <c r="D199" s="38"/>
      <c r="E199" s="38"/>
      <c r="F199" s="42"/>
      <c r="G199" s="38"/>
      <c r="H199" s="38"/>
      <c r="I199" s="38"/>
      <c r="J199" s="43"/>
    </row>
    <row r="200" spans="1:10" ht="27" customHeight="1" thickBot="1">
      <c r="A200" s="93" t="s">
        <v>64</v>
      </c>
      <c r="B200" s="94" t="s">
        <v>61</v>
      </c>
      <c r="C200" s="95"/>
      <c r="D200" s="45"/>
      <c r="E200" s="45"/>
      <c r="F200" s="46"/>
      <c r="G200" s="45"/>
      <c r="H200" s="45"/>
      <c r="I200" s="45"/>
      <c r="J200" s="47"/>
    </row>
    <row r="201" spans="1:10" ht="16.5" customHeight="1">
      <c r="A201" s="354" t="s">
        <v>230</v>
      </c>
      <c r="B201" s="352"/>
      <c r="C201" s="352"/>
      <c r="D201" s="352"/>
      <c r="E201" s="352"/>
      <c r="F201" s="352"/>
      <c r="G201" s="352"/>
      <c r="H201" s="352"/>
      <c r="I201" s="352"/>
      <c r="J201" s="352"/>
    </row>
    <row r="202" spans="1:10" ht="15" customHeight="1">
      <c r="A202" s="354" t="s">
        <v>233</v>
      </c>
      <c r="B202" s="352"/>
      <c r="C202" s="352"/>
      <c r="D202" s="352"/>
      <c r="E202" s="352"/>
      <c r="F202" s="352"/>
      <c r="G202" s="352"/>
      <c r="H202" s="352"/>
      <c r="I202" s="352"/>
      <c r="J202" s="352"/>
    </row>
    <row r="203" spans="1:10" ht="15">
      <c r="A203" s="14" t="s">
        <v>107</v>
      </c>
      <c r="C203" s="96"/>
      <c r="D203" s="54"/>
      <c r="E203" s="54"/>
      <c r="F203" s="54"/>
      <c r="G203" s="54"/>
      <c r="H203" s="54"/>
      <c r="I203" s="54"/>
      <c r="J203" s="54"/>
    </row>
    <row r="204" spans="1:10" ht="6" customHeight="1">
      <c r="A204" s="97"/>
      <c r="B204" s="55"/>
      <c r="C204" s="98"/>
      <c r="D204" s="56"/>
      <c r="E204" s="54"/>
      <c r="F204" s="54"/>
      <c r="G204" s="54"/>
      <c r="H204" s="56"/>
      <c r="I204" s="56"/>
      <c r="J204" s="54"/>
    </row>
    <row r="205" spans="1:10" ht="12.75">
      <c r="A205" s="16"/>
      <c r="B205" s="17"/>
      <c r="C205" s="17"/>
      <c r="D205" s="19"/>
      <c r="E205" s="57" t="s">
        <v>92</v>
      </c>
      <c r="F205" s="20"/>
      <c r="G205" s="21"/>
      <c r="H205" s="360"/>
      <c r="I205" s="360"/>
      <c r="J205" s="54"/>
    </row>
    <row r="206" spans="1:10" ht="12.75">
      <c r="A206" s="83"/>
      <c r="B206" s="17" t="s">
        <v>12</v>
      </c>
      <c r="C206" s="17" t="s">
        <v>48</v>
      </c>
      <c r="D206" s="22" t="s">
        <v>5</v>
      </c>
      <c r="E206" s="23" t="s">
        <v>5</v>
      </c>
      <c r="F206" s="24" t="s">
        <v>5</v>
      </c>
      <c r="G206" s="24"/>
      <c r="H206" s="361" t="s">
        <v>8</v>
      </c>
      <c r="I206" s="362"/>
      <c r="J206" s="54"/>
    </row>
    <row r="207" spans="1:10" ht="12.75">
      <c r="A207" s="17" t="s">
        <v>216</v>
      </c>
      <c r="B207" s="17" t="s">
        <v>13</v>
      </c>
      <c r="C207" s="17" t="s">
        <v>49</v>
      </c>
      <c r="D207" s="25" t="s">
        <v>44</v>
      </c>
      <c r="E207" s="18" t="s">
        <v>6</v>
      </c>
      <c r="F207" s="18" t="s">
        <v>71</v>
      </c>
      <c r="G207" s="18" t="s">
        <v>68</v>
      </c>
      <c r="H207" s="361"/>
      <c r="I207" s="362"/>
      <c r="J207" s="54"/>
    </row>
    <row r="208" spans="1:10" ht="12.75">
      <c r="A208" s="16"/>
      <c r="B208" s="17" t="s">
        <v>14</v>
      </c>
      <c r="C208" s="17" t="s">
        <v>50</v>
      </c>
      <c r="D208" s="25" t="s">
        <v>7</v>
      </c>
      <c r="E208" s="18" t="s">
        <v>7</v>
      </c>
      <c r="F208" s="18" t="s">
        <v>45</v>
      </c>
      <c r="G208" s="18" t="s">
        <v>69</v>
      </c>
      <c r="H208" s="363"/>
      <c r="I208" s="364"/>
      <c r="J208" s="54"/>
    </row>
    <row r="209" spans="1:10" ht="13.5" thickBot="1">
      <c r="A209" s="26">
        <v>1</v>
      </c>
      <c r="B209" s="27">
        <v>2</v>
      </c>
      <c r="C209" s="27">
        <v>3</v>
      </c>
      <c r="D209" s="29" t="s">
        <v>2</v>
      </c>
      <c r="E209" s="29" t="s">
        <v>3</v>
      </c>
      <c r="F209" s="28" t="s">
        <v>9</v>
      </c>
      <c r="G209" s="28" t="s">
        <v>10</v>
      </c>
      <c r="H209" s="378" t="s">
        <v>11</v>
      </c>
      <c r="I209" s="379"/>
      <c r="J209" s="54"/>
    </row>
    <row r="210" spans="1:10" ht="27" customHeight="1">
      <c r="A210" s="37" t="s">
        <v>104</v>
      </c>
      <c r="B210" s="75" t="s">
        <v>103</v>
      </c>
      <c r="C210" s="77" t="s">
        <v>28</v>
      </c>
      <c r="D210" s="316"/>
      <c r="E210" s="108"/>
      <c r="F210" s="41"/>
      <c r="G210" s="41"/>
      <c r="H210" s="370"/>
      <c r="I210" s="371"/>
      <c r="J210" s="54"/>
    </row>
    <row r="211" spans="1:10" ht="12" customHeight="1">
      <c r="A211" s="35" t="s">
        <v>105</v>
      </c>
      <c r="B211" s="79"/>
      <c r="C211" s="80"/>
      <c r="D211" s="109"/>
      <c r="E211" s="23"/>
      <c r="F211" s="109"/>
      <c r="G211" s="23"/>
      <c r="H211" s="109"/>
      <c r="I211" s="105"/>
      <c r="J211" s="54"/>
    </row>
    <row r="212" spans="1:10" ht="18" customHeight="1">
      <c r="A212" s="155" t="s">
        <v>232</v>
      </c>
      <c r="B212" s="110"/>
      <c r="C212" s="111" t="s">
        <v>140</v>
      </c>
      <c r="D212" s="56"/>
      <c r="E212" s="32"/>
      <c r="F212" s="56" t="s">
        <v>29</v>
      </c>
      <c r="G212" s="32"/>
      <c r="H212" s="56"/>
      <c r="I212" s="106"/>
      <c r="J212" s="54"/>
    </row>
    <row r="213" spans="1:10" s="123" customFormat="1" ht="15" customHeight="1">
      <c r="A213" s="155" t="s">
        <v>132</v>
      </c>
      <c r="B213" s="134"/>
      <c r="C213" s="111" t="s">
        <v>169</v>
      </c>
      <c r="D213" s="153"/>
      <c r="E213" s="154"/>
      <c r="F213" s="153"/>
      <c r="G213" s="154"/>
      <c r="H213" s="355"/>
      <c r="I213" s="356"/>
      <c r="J213" s="156"/>
    </row>
    <row r="214" spans="1:10" ht="15.75" customHeight="1">
      <c r="A214" s="112" t="s">
        <v>231</v>
      </c>
      <c r="B214" s="107" t="s">
        <v>106</v>
      </c>
      <c r="C214" s="89"/>
      <c r="D214" s="42"/>
      <c r="E214" s="42"/>
      <c r="F214" s="38"/>
      <c r="G214" s="38"/>
      <c r="H214" s="380"/>
      <c r="I214" s="381"/>
      <c r="J214" s="54"/>
    </row>
    <row r="215" spans="1:10" ht="12" customHeight="1">
      <c r="A215" s="148" t="s">
        <v>105</v>
      </c>
      <c r="B215" s="79"/>
      <c r="C215" s="80"/>
      <c r="D215" s="109"/>
      <c r="E215" s="23"/>
      <c r="F215" s="109"/>
      <c r="G215" s="23"/>
      <c r="H215" s="368"/>
      <c r="I215" s="369"/>
      <c r="J215" s="54"/>
    </row>
    <row r="216" spans="1:10" ht="13.5" thickBot="1">
      <c r="A216" s="66"/>
      <c r="B216" s="330"/>
      <c r="C216" s="331"/>
      <c r="D216" s="332"/>
      <c r="E216" s="332"/>
      <c r="F216" s="332"/>
      <c r="G216" s="332"/>
      <c r="H216" s="376"/>
      <c r="I216" s="377"/>
      <c r="J216" s="54"/>
    </row>
    <row r="217" spans="1:10" ht="12.75">
      <c r="A217" s="58" t="s">
        <v>356</v>
      </c>
      <c r="B217" s="35"/>
      <c r="C217" s="35"/>
      <c r="D217" s="54"/>
      <c r="E217" s="59" t="s">
        <v>73</v>
      </c>
      <c r="F217" s="59"/>
      <c r="G217" s="54"/>
      <c r="H217" s="54"/>
      <c r="I217" s="54"/>
      <c r="J217" s="54"/>
    </row>
    <row r="218" spans="1:10" ht="9.75" customHeight="1">
      <c r="A218" s="8" t="s">
        <v>80</v>
      </c>
      <c r="B218" s="8"/>
      <c r="C218" s="8"/>
      <c r="D218" s="4"/>
      <c r="E218" s="60" t="s">
        <v>93</v>
      </c>
      <c r="F218" s="60"/>
      <c r="G218" s="60"/>
      <c r="H218" s="60"/>
      <c r="I218" s="60"/>
      <c r="J218" s="60"/>
    </row>
    <row r="219" spans="5:10" ht="12.75">
      <c r="E219" s="60"/>
      <c r="F219" s="60"/>
      <c r="G219" s="58"/>
      <c r="H219" s="58"/>
      <c r="I219" s="60"/>
      <c r="J219" s="60"/>
    </row>
    <row r="220" spans="1:10" ht="12.75" customHeight="1">
      <c r="A220" s="8" t="s">
        <v>244</v>
      </c>
      <c r="B220" s="8"/>
      <c r="C220" s="8"/>
      <c r="D220" s="4"/>
      <c r="E220" s="60"/>
      <c r="F220" s="60"/>
      <c r="G220" s="60"/>
      <c r="H220" s="60"/>
      <c r="I220" s="60"/>
      <c r="J220" s="60"/>
    </row>
    <row r="221" spans="1:10" ht="9.75" customHeight="1">
      <c r="A221" s="8" t="s">
        <v>15</v>
      </c>
      <c r="B221" s="8"/>
      <c r="C221" s="8"/>
      <c r="D221" s="4"/>
      <c r="E221" s="60"/>
      <c r="F221" s="60"/>
      <c r="G221" s="60"/>
      <c r="H221" s="60"/>
      <c r="I221" s="60"/>
      <c r="J221" s="60"/>
    </row>
    <row r="222" spans="4:10" ht="11.25" customHeight="1">
      <c r="D222" s="307" t="s">
        <v>236</v>
      </c>
      <c r="E222" s="61"/>
      <c r="F222" s="61"/>
      <c r="G222" s="62"/>
      <c r="H222" s="63"/>
      <c r="I222" s="72"/>
      <c r="J222" s="73"/>
    </row>
    <row r="223" spans="4:8" ht="11.25" customHeight="1">
      <c r="D223" s="60"/>
      <c r="E223" s="60"/>
      <c r="F223" s="60"/>
      <c r="G223" s="61" t="s">
        <v>74</v>
      </c>
      <c r="H223" s="1"/>
    </row>
    <row r="224" spans="4:10" ht="15.75" customHeight="1">
      <c r="D224" s="99" t="s">
        <v>237</v>
      </c>
      <c r="E224" s="61"/>
      <c r="F224" s="61"/>
      <c r="G224" s="61"/>
      <c r="H224" s="1"/>
      <c r="I224" s="357"/>
      <c r="J224" s="357"/>
    </row>
    <row r="225" spans="4:8" ht="10.5" customHeight="1">
      <c r="D225" s="61" t="s">
        <v>238</v>
      </c>
      <c r="E225" s="61"/>
      <c r="F225" s="61"/>
      <c r="H225" s="1"/>
    </row>
    <row r="226" spans="1:9" ht="21" customHeight="1">
      <c r="A226" s="99" t="s">
        <v>75</v>
      </c>
      <c r="B226" s="176"/>
      <c r="C226" s="64"/>
      <c r="D226" s="73"/>
      <c r="E226" s="64"/>
      <c r="F226" s="64"/>
      <c r="G226" s="64"/>
      <c r="H226" s="64"/>
      <c r="I226" s="64"/>
    </row>
    <row r="227" spans="1:9" ht="12" customHeight="1">
      <c r="A227" s="58" t="s">
        <v>81</v>
      </c>
      <c r="B227" s="64"/>
      <c r="C227" s="100"/>
      <c r="D227" s="54"/>
      <c r="E227" s="54"/>
      <c r="F227" s="54"/>
      <c r="G227" s="64"/>
      <c r="H227" s="64"/>
      <c r="I227" s="64"/>
    </row>
    <row r="228" spans="1:9" ht="9.75" customHeight="1">
      <c r="A228" s="8"/>
      <c r="B228" s="8"/>
      <c r="C228" s="8"/>
      <c r="D228" s="4"/>
      <c r="E228" s="4"/>
      <c r="F228" s="8"/>
      <c r="G228" s="8"/>
      <c r="H228" s="64"/>
      <c r="I228" s="64"/>
    </row>
    <row r="229" spans="1:9" ht="13.5" customHeight="1">
      <c r="A229" s="8" t="s">
        <v>245</v>
      </c>
      <c r="B229" s="8"/>
      <c r="C229" s="8"/>
      <c r="D229" s="58"/>
      <c r="E229" s="102"/>
      <c r="F229" s="102"/>
      <c r="G229" s="102"/>
      <c r="H229" s="65"/>
      <c r="I229" s="65"/>
    </row>
    <row r="231" spans="1:10" ht="12.75">
      <c r="A231" s="351" t="s">
        <v>234</v>
      </c>
      <c r="B231" s="352"/>
      <c r="C231" s="352"/>
      <c r="D231" s="352"/>
      <c r="E231" s="352"/>
      <c r="F231" s="352"/>
      <c r="G231" s="352"/>
      <c r="H231" s="352"/>
      <c r="I231" s="352"/>
      <c r="J231" s="352"/>
    </row>
    <row r="232" ht="12.75">
      <c r="A232" s="67" t="s">
        <v>235</v>
      </c>
    </row>
  </sheetData>
  <sheetProtection/>
  <mergeCells count="22">
    <mergeCell ref="B9:H9"/>
    <mergeCell ref="H216:I216"/>
    <mergeCell ref="H209:I209"/>
    <mergeCell ref="B12:H12"/>
    <mergeCell ref="A37:F37"/>
    <mergeCell ref="H214:I214"/>
    <mergeCell ref="F2:J2"/>
    <mergeCell ref="H205:I205"/>
    <mergeCell ref="H206:I208"/>
    <mergeCell ref="A3:H3"/>
    <mergeCell ref="A4:H4"/>
    <mergeCell ref="H215:I215"/>
    <mergeCell ref="H210:I210"/>
    <mergeCell ref="A201:J201"/>
    <mergeCell ref="J190:J191"/>
    <mergeCell ref="B7:H7"/>
    <mergeCell ref="A231:J231"/>
    <mergeCell ref="A38:F38"/>
    <mergeCell ref="A154:F154"/>
    <mergeCell ref="A202:J202"/>
    <mergeCell ref="H213:I213"/>
    <mergeCell ref="I224:J22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8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2"/>
  <sheetViews>
    <sheetView showGridLines="0" view="pageBreakPreview" zoomScale="110" zoomScaleNormal="110" zoomScaleSheetLayoutView="110" zoomScalePageLayoutView="0" workbookViewId="0" topLeftCell="A1">
      <selection activeCell="A7" sqref="A7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7.25390625" style="67" customWidth="1"/>
    <col min="4" max="4" width="11.875" style="67" customWidth="1"/>
    <col min="5" max="5" width="11.37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58"/>
      <c r="G2" s="359"/>
      <c r="H2" s="359"/>
      <c r="I2" s="359"/>
      <c r="J2" s="359"/>
    </row>
    <row r="3" spans="1:10" ht="19.5" customHeight="1">
      <c r="A3" s="365" t="s">
        <v>88</v>
      </c>
      <c r="B3" s="366"/>
      <c r="C3" s="366"/>
      <c r="D3" s="366"/>
      <c r="E3" s="366"/>
      <c r="F3" s="366"/>
      <c r="G3" s="366"/>
      <c r="H3" s="366"/>
      <c r="I3" s="69"/>
      <c r="J3" s="1"/>
    </row>
    <row r="4" spans="1:10" ht="14.25" customHeight="1" thickBot="1">
      <c r="A4" s="367" t="s">
        <v>89</v>
      </c>
      <c r="B4" s="367"/>
      <c r="C4" s="367"/>
      <c r="D4" s="367"/>
      <c r="E4" s="367"/>
      <c r="F4" s="367"/>
      <c r="G4" s="367"/>
      <c r="H4" s="367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359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358</v>
      </c>
    </row>
    <row r="7" spans="1:10" ht="12" customHeight="1">
      <c r="A7" s="8" t="s">
        <v>76</v>
      </c>
      <c r="B7" s="374" t="s">
        <v>354</v>
      </c>
      <c r="C7" s="374"/>
      <c r="D7" s="374"/>
      <c r="E7" s="374"/>
      <c r="F7" s="374"/>
      <c r="G7" s="374"/>
      <c r="H7" s="374"/>
      <c r="I7" s="9" t="s">
        <v>33</v>
      </c>
      <c r="J7" s="309">
        <v>57512151</v>
      </c>
    </row>
    <row r="8" spans="1:10" ht="12" customHeight="1">
      <c r="A8" s="8" t="s">
        <v>72</v>
      </c>
      <c r="B8" s="304"/>
      <c r="C8" s="304"/>
      <c r="D8" s="304"/>
      <c r="E8" s="308"/>
      <c r="F8" s="308"/>
      <c r="G8" s="308"/>
      <c r="H8" s="308"/>
      <c r="I8" s="9"/>
      <c r="J8" s="10"/>
    </row>
    <row r="9" spans="1:10" ht="11.25" customHeight="1">
      <c r="A9" s="8" t="s">
        <v>77</v>
      </c>
      <c r="B9" s="375" t="s">
        <v>350</v>
      </c>
      <c r="C9" s="375"/>
      <c r="D9" s="375"/>
      <c r="E9" s="375"/>
      <c r="F9" s="375"/>
      <c r="G9" s="375"/>
      <c r="H9" s="375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304"/>
      <c r="C11" s="304"/>
      <c r="D11" s="304"/>
      <c r="E11" s="308"/>
      <c r="F11" s="308"/>
      <c r="G11" s="308"/>
      <c r="H11" s="308"/>
      <c r="I11" s="9" t="s">
        <v>39</v>
      </c>
      <c r="J11" s="10"/>
    </row>
    <row r="12" spans="1:10" ht="12" customHeight="1">
      <c r="A12" s="8" t="s">
        <v>65</v>
      </c>
      <c r="B12" s="304" t="s">
        <v>351</v>
      </c>
      <c r="C12" s="304"/>
      <c r="D12" s="304"/>
      <c r="E12" s="308"/>
      <c r="F12" s="308"/>
      <c r="G12" s="308" t="s">
        <v>352</v>
      </c>
      <c r="H12" s="308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305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8" t="s">
        <v>101</v>
      </c>
      <c r="B22" s="229" t="s">
        <v>16</v>
      </c>
      <c r="C22" s="181"/>
      <c r="D22" s="221">
        <f>D23+D24+D25+D26+D30+D36</f>
        <v>2355007.0799999996</v>
      </c>
      <c r="E22" s="221">
        <f>E23+E24+E25+E26+E30+E36</f>
        <v>2355007.08</v>
      </c>
      <c r="F22" s="221"/>
      <c r="G22" s="221"/>
      <c r="H22" s="221"/>
      <c r="I22" s="222">
        <f>E22+G22</f>
        <v>2355007.08</v>
      </c>
      <c r="J22" s="230">
        <f>D22-I22</f>
        <v>0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/>
      <c r="E24" s="213"/>
      <c r="F24" s="205"/>
      <c r="G24" s="205"/>
      <c r="H24" s="205"/>
      <c r="I24" s="205">
        <f>E24+G24</f>
        <v>0</v>
      </c>
      <c r="J24" s="206">
        <f>D24-I24</f>
        <v>0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/>
      <c r="E25" s="213"/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/>
      <c r="E26" s="213"/>
      <c r="F26" s="205"/>
      <c r="G26" s="205"/>
      <c r="H26" s="205"/>
      <c r="I26" s="205"/>
      <c r="J26" s="206"/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1" t="s">
        <v>132</v>
      </c>
      <c r="B36" s="232">
        <v>100</v>
      </c>
      <c r="C36" s="233">
        <v>180</v>
      </c>
      <c r="D36" s="221">
        <f>D47</f>
        <v>2355007.0799999996</v>
      </c>
      <c r="E36" s="221">
        <v>2355007.08</v>
      </c>
      <c r="F36" s="222"/>
      <c r="G36" s="222"/>
      <c r="H36" s="222"/>
      <c r="I36" s="222">
        <f>E36+G36</f>
        <v>2355007.08</v>
      </c>
      <c r="J36" s="230">
        <f>D36-I36</f>
        <v>0</v>
      </c>
    </row>
    <row r="37" spans="1:10" ht="15" customHeight="1">
      <c r="A37" s="353" t="s">
        <v>218</v>
      </c>
      <c r="B37" s="352"/>
      <c r="C37" s="352"/>
      <c r="D37" s="352"/>
      <c r="E37" s="352"/>
      <c r="F37" s="352"/>
      <c r="G37" s="160"/>
      <c r="H37" s="160"/>
      <c r="I37" s="160"/>
      <c r="J37" s="160"/>
    </row>
    <row r="38" spans="1:10" ht="15" customHeight="1">
      <c r="A38" s="353" t="s">
        <v>217</v>
      </c>
      <c r="B38" s="352"/>
      <c r="C38" s="352"/>
      <c r="D38" s="352"/>
      <c r="E38" s="352"/>
      <c r="F38" s="352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241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8" t="s">
        <v>102</v>
      </c>
      <c r="B47" s="234" t="s">
        <v>17</v>
      </c>
      <c r="C47" s="235" t="s">
        <v>28</v>
      </c>
      <c r="D47" s="236">
        <f>D49+D74+D121+D134+D137</f>
        <v>2355007.0799999996</v>
      </c>
      <c r="E47" s="236">
        <f>E49+E74+E121+E134+E137</f>
        <v>2355007.0799999996</v>
      </c>
      <c r="F47" s="237"/>
      <c r="G47" s="237"/>
      <c r="H47" s="237"/>
      <c r="I47" s="222">
        <f>E47+G47</f>
        <v>2355007.0799999996</v>
      </c>
      <c r="J47" s="230">
        <f>D47-I47</f>
        <v>0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1">
        <f>D50+D63</f>
        <v>1691028.5899999999</v>
      </c>
      <c r="E49" s="205">
        <f>E50+E63</f>
        <v>1691028.5899999999</v>
      </c>
      <c r="F49" s="197"/>
      <c r="G49" s="197"/>
      <c r="H49" s="197"/>
      <c r="I49" s="205">
        <f>E49+G49</f>
        <v>1691028.5899999999</v>
      </c>
      <c r="J49" s="206">
        <f>D49-I49</f>
        <v>0</v>
      </c>
    </row>
    <row r="50" spans="1:10" ht="18.75" customHeight="1">
      <c r="A50" s="238" t="s">
        <v>171</v>
      </c>
      <c r="B50" s="239"/>
      <c r="C50" s="240" t="s">
        <v>138</v>
      </c>
      <c r="D50" s="205">
        <f>D51+D55+D58+D59</f>
        <v>1691028.5899999999</v>
      </c>
      <c r="E50" s="241">
        <f>E51+E55+E58+E59</f>
        <v>1691028.5899999999</v>
      </c>
      <c r="F50" s="242"/>
      <c r="G50" s="242"/>
      <c r="H50" s="242"/>
      <c r="I50" s="241">
        <f>E50+G50</f>
        <v>1691028.5899999999</v>
      </c>
      <c r="J50" s="243">
        <f>D50-I50</f>
        <v>0</v>
      </c>
    </row>
    <row r="51" spans="1:10" ht="12.75">
      <c r="A51" s="66" t="s">
        <v>172</v>
      </c>
      <c r="B51" s="33"/>
      <c r="C51" s="104" t="s">
        <v>134</v>
      </c>
      <c r="D51" s="205">
        <f>D52+D53+D54</f>
        <v>1300584.92</v>
      </c>
      <c r="E51" s="205">
        <f>E52+E53+E54</f>
        <v>1300584.92</v>
      </c>
      <c r="F51" s="197"/>
      <c r="G51" s="197"/>
      <c r="H51" s="197"/>
      <c r="I51" s="205">
        <f>E51+G51</f>
        <v>1300584.92</v>
      </c>
      <c r="J51" s="206">
        <f>D51-I51</f>
        <v>0</v>
      </c>
    </row>
    <row r="52" spans="1:10" ht="12.75">
      <c r="A52" s="113" t="s">
        <v>283</v>
      </c>
      <c r="B52" s="33" t="s">
        <v>246</v>
      </c>
      <c r="C52" s="104"/>
      <c r="D52" s="197">
        <f>E52</f>
        <v>522862.98</v>
      </c>
      <c r="E52" s="196">
        <f>'КНИГА КРЕДИТОВ'!C52</f>
        <v>522862.98</v>
      </c>
      <c r="F52" s="197"/>
      <c r="G52" s="197"/>
      <c r="H52" s="197"/>
      <c r="I52" s="197"/>
      <c r="J52" s="201"/>
    </row>
    <row r="53" spans="1:10" ht="12.75">
      <c r="A53" s="113" t="s">
        <v>283</v>
      </c>
      <c r="B53" s="33" t="s">
        <v>247</v>
      </c>
      <c r="C53" s="104"/>
      <c r="D53" s="197">
        <f>E53</f>
        <v>777721.94</v>
      </c>
      <c r="E53" s="196">
        <f>'КНИГА КРЕДИТОВ'!AA52</f>
        <v>777721.94</v>
      </c>
      <c r="F53" s="197"/>
      <c r="G53" s="197"/>
      <c r="H53" s="197"/>
      <c r="I53" s="197"/>
      <c r="J53" s="201"/>
    </row>
    <row r="54" spans="1:10" ht="12.75">
      <c r="A54" s="113" t="s">
        <v>283</v>
      </c>
      <c r="B54" s="33" t="s">
        <v>248</v>
      </c>
      <c r="C54" s="104"/>
      <c r="D54" s="197"/>
      <c r="E54" s="196"/>
      <c r="F54" s="197"/>
      <c r="G54" s="197"/>
      <c r="H54" s="197"/>
      <c r="I54" s="197"/>
      <c r="J54" s="201"/>
    </row>
    <row r="55" spans="1:10" ht="22.5">
      <c r="A55" s="244" t="s">
        <v>173</v>
      </c>
      <c r="B55" s="239"/>
      <c r="C55" s="245" t="s">
        <v>135</v>
      </c>
      <c r="D55" s="205">
        <f>D56+D57</f>
        <v>0</v>
      </c>
      <c r="E55" s="241">
        <f>E56+E57</f>
        <v>0</v>
      </c>
      <c r="F55" s="242"/>
      <c r="G55" s="242"/>
      <c r="H55" s="242"/>
      <c r="I55" s="241">
        <f>E55+G55</f>
        <v>0</v>
      </c>
      <c r="J55" s="243">
        <f>D55-I55</f>
        <v>0</v>
      </c>
    </row>
    <row r="56" spans="1:10" ht="12.75">
      <c r="A56" s="113" t="s">
        <v>284</v>
      </c>
      <c r="B56" s="33" t="s">
        <v>249</v>
      </c>
      <c r="C56" s="104"/>
      <c r="D56" s="197"/>
      <c r="E56" s="196"/>
      <c r="F56" s="197"/>
      <c r="G56" s="197"/>
      <c r="H56" s="197"/>
      <c r="I56" s="197"/>
      <c r="J56" s="201"/>
    </row>
    <row r="57" spans="1:10" ht="12.75">
      <c r="A57" s="113" t="s">
        <v>284</v>
      </c>
      <c r="B57" s="33" t="s">
        <v>250</v>
      </c>
      <c r="C57" s="104"/>
      <c r="D57" s="197"/>
      <c r="E57" s="196">
        <f>'КНИГА КРЕДИТОВ'!AB52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/>
      <c r="E58" s="196"/>
      <c r="F58" s="197"/>
      <c r="G58" s="197"/>
      <c r="H58" s="197"/>
      <c r="I58" s="197"/>
      <c r="J58" s="201"/>
    </row>
    <row r="59" spans="1:10" ht="33.75">
      <c r="A59" s="244" t="s">
        <v>175</v>
      </c>
      <c r="B59" s="239"/>
      <c r="C59" s="245" t="s">
        <v>137</v>
      </c>
      <c r="D59" s="205">
        <f>D60+D61+D62</f>
        <v>390443.67000000004</v>
      </c>
      <c r="E59" s="241">
        <f>E60+E61+E62</f>
        <v>390443.67000000004</v>
      </c>
      <c r="F59" s="242"/>
      <c r="G59" s="242"/>
      <c r="H59" s="242"/>
      <c r="I59" s="241">
        <f>E59+G59</f>
        <v>390443.67000000004</v>
      </c>
      <c r="J59" s="243">
        <f>D59-I59</f>
        <v>0</v>
      </c>
    </row>
    <row r="60" spans="1:10" ht="12.75">
      <c r="A60" s="113" t="s">
        <v>285</v>
      </c>
      <c r="B60" s="33" t="s">
        <v>251</v>
      </c>
      <c r="C60" s="104"/>
      <c r="D60" s="197">
        <f>E60</f>
        <v>163314.32</v>
      </c>
      <c r="E60" s="196">
        <f>'КНИГА КРЕДИТОВ'!D52</f>
        <v>163314.32</v>
      </c>
      <c r="F60" s="197"/>
      <c r="G60" s="197"/>
      <c r="H60" s="197"/>
      <c r="I60" s="197"/>
      <c r="J60" s="201"/>
    </row>
    <row r="61" spans="1:10" ht="12.75">
      <c r="A61" s="113" t="s">
        <v>285</v>
      </c>
      <c r="B61" s="33" t="s">
        <v>252</v>
      </c>
      <c r="C61" s="104"/>
      <c r="D61" s="197">
        <f>E61</f>
        <v>227129.35</v>
      </c>
      <c r="E61" s="196">
        <f>'КНИГА КРЕДИТОВ'!AC52</f>
        <v>227129.35</v>
      </c>
      <c r="F61" s="197"/>
      <c r="G61" s="197"/>
      <c r="H61" s="197"/>
      <c r="I61" s="197"/>
      <c r="J61" s="201"/>
    </row>
    <row r="62" spans="1:10" ht="12.75">
      <c r="A62" s="113" t="s">
        <v>285</v>
      </c>
      <c r="B62" s="33" t="s">
        <v>253</v>
      </c>
      <c r="C62" s="104"/>
      <c r="D62" s="197"/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/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/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/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/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202"/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22"/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8" t="s">
        <v>40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8" t="s">
        <v>41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241</v>
      </c>
      <c r="D72" s="170" t="s">
        <v>42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28" t="s">
        <v>2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6" t="s">
        <v>181</v>
      </c>
      <c r="B74" s="247"/>
      <c r="C74" s="248" t="s">
        <v>17</v>
      </c>
      <c r="D74" s="249">
        <f>D75+D82+D90</f>
        <v>653698.1799999999</v>
      </c>
      <c r="E74" s="249">
        <f>E75+E82+E90</f>
        <v>653698.1799999999</v>
      </c>
      <c r="F74" s="249"/>
      <c r="G74" s="249"/>
      <c r="H74" s="249"/>
      <c r="I74" s="241">
        <f>E74+G74</f>
        <v>653698.1799999999</v>
      </c>
      <c r="J74" s="243">
        <f>D74-I74</f>
        <v>0</v>
      </c>
    </row>
    <row r="75" spans="1:10" ht="62.25" customHeight="1">
      <c r="A75" s="183" t="s">
        <v>182</v>
      </c>
      <c r="B75" s="184"/>
      <c r="C75" s="178" t="s">
        <v>145</v>
      </c>
      <c r="D75" s="210"/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210"/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210"/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210"/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210"/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210"/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210"/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210"/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210"/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268</v>
      </c>
      <c r="D84" s="210"/>
      <c r="E84" s="211"/>
      <c r="F84" s="210"/>
      <c r="G84" s="210"/>
      <c r="H84" s="210"/>
      <c r="I84" s="210"/>
      <c r="J84" s="212"/>
    </row>
    <row r="85" spans="1:10" ht="22.5">
      <c r="A85" s="250" t="s">
        <v>192</v>
      </c>
      <c r="B85" s="251"/>
      <c r="C85" s="252" t="s">
        <v>154</v>
      </c>
      <c r="D85" s="210">
        <f>D86+D87+D88+D89</f>
        <v>0</v>
      </c>
      <c r="E85" s="253">
        <f>E86+E87+E88+E89</f>
        <v>0</v>
      </c>
      <c r="F85" s="253"/>
      <c r="G85" s="253"/>
      <c r="H85" s="253"/>
      <c r="I85" s="241">
        <f>E85+G85</f>
        <v>0</v>
      </c>
      <c r="J85" s="243">
        <f>D85-I85</f>
        <v>0</v>
      </c>
    </row>
    <row r="86" spans="1:10" ht="22.5">
      <c r="A86" s="177" t="s">
        <v>294</v>
      </c>
      <c r="B86" s="191" t="s">
        <v>257</v>
      </c>
      <c r="C86" s="178"/>
      <c r="D86" s="210"/>
      <c r="E86" s="211"/>
      <c r="F86" s="210"/>
      <c r="G86" s="210"/>
      <c r="H86" s="210"/>
      <c r="I86" s="210"/>
      <c r="J86" s="212"/>
    </row>
    <row r="87" spans="1:10" ht="22.5">
      <c r="A87" s="177" t="s">
        <v>295</v>
      </c>
      <c r="B87" s="191" t="s">
        <v>276</v>
      </c>
      <c r="C87" s="178"/>
      <c r="D87" s="210"/>
      <c r="E87" s="211"/>
      <c r="F87" s="210"/>
      <c r="G87" s="210"/>
      <c r="H87" s="210"/>
      <c r="I87" s="210"/>
      <c r="J87" s="212"/>
    </row>
    <row r="88" spans="1:10" ht="12.75">
      <c r="A88" s="177" t="s">
        <v>296</v>
      </c>
      <c r="B88" s="191" t="s">
        <v>259</v>
      </c>
      <c r="C88" s="178"/>
      <c r="D88" s="210"/>
      <c r="E88" s="211"/>
      <c r="F88" s="210"/>
      <c r="G88" s="210"/>
      <c r="H88" s="210"/>
      <c r="I88" s="210"/>
      <c r="J88" s="212"/>
    </row>
    <row r="89" spans="1:10" ht="12.75">
      <c r="A89" s="177" t="s">
        <v>297</v>
      </c>
      <c r="B89" s="191" t="s">
        <v>262</v>
      </c>
      <c r="C89" s="178"/>
      <c r="D89" s="210"/>
      <c r="E89" s="211"/>
      <c r="F89" s="210"/>
      <c r="G89" s="210"/>
      <c r="H89" s="210"/>
      <c r="I89" s="210"/>
      <c r="J89" s="212"/>
    </row>
    <row r="90" spans="1:10" ht="24.75" customHeight="1">
      <c r="A90" s="250" t="s">
        <v>193</v>
      </c>
      <c r="B90" s="254"/>
      <c r="C90" s="255">
        <v>244</v>
      </c>
      <c r="D90" s="310">
        <f>SUM(D91:D119)</f>
        <v>653698.1799999999</v>
      </c>
      <c r="E90" s="256">
        <f>SUM(E91:E119)</f>
        <v>653698.1799999999</v>
      </c>
      <c r="F90" s="256"/>
      <c r="G90" s="256"/>
      <c r="H90" s="256"/>
      <c r="I90" s="241">
        <f aca="true" t="shared" si="0" ref="I90:I119">E90+G90</f>
        <v>653698.1799999999</v>
      </c>
      <c r="J90" s="243">
        <f aca="true" t="shared" si="1" ref="J90:J119">D90-I90</f>
        <v>0</v>
      </c>
    </row>
    <row r="91" spans="1:10" ht="24.75" customHeight="1">
      <c r="A91" s="177" t="s">
        <v>286</v>
      </c>
      <c r="B91" s="191" t="s">
        <v>270</v>
      </c>
      <c r="C91" s="186"/>
      <c r="D91" s="187"/>
      <c r="E91" s="188">
        <f>'КНИГА КРЕДИТОВ'!E52</f>
        <v>0</v>
      </c>
      <c r="F91" s="187"/>
      <c r="G91" s="187"/>
      <c r="H91" s="187"/>
      <c r="I91" s="205">
        <f t="shared" si="0"/>
        <v>0</v>
      </c>
      <c r="J91" s="206">
        <f t="shared" si="1"/>
        <v>0</v>
      </c>
    </row>
    <row r="92" spans="1:10" ht="24.75" customHeight="1">
      <c r="A92" s="177" t="s">
        <v>287</v>
      </c>
      <c r="B92" s="191" t="s">
        <v>254</v>
      </c>
      <c r="C92" s="186"/>
      <c r="D92" s="187">
        <f>E92</f>
        <v>29682</v>
      </c>
      <c r="E92" s="188">
        <f>'КНИГА КРЕДИТОВ'!F52</f>
        <v>29682</v>
      </c>
      <c r="F92" s="187"/>
      <c r="G92" s="187"/>
      <c r="H92" s="187"/>
      <c r="I92" s="205">
        <f t="shared" si="0"/>
        <v>29682</v>
      </c>
      <c r="J92" s="206">
        <f t="shared" si="1"/>
        <v>0</v>
      </c>
    </row>
    <row r="93" spans="1:10" ht="24.75" customHeight="1">
      <c r="A93" s="177" t="s">
        <v>288</v>
      </c>
      <c r="B93" s="191" t="s">
        <v>272</v>
      </c>
      <c r="C93" s="186"/>
      <c r="D93" s="187">
        <f aca="true" t="shared" si="2" ref="D93:D115">E93</f>
        <v>35261.15</v>
      </c>
      <c r="E93" s="188">
        <f>'КНИГА КРЕДИТОВ'!G52</f>
        <v>35261.15</v>
      </c>
      <c r="F93" s="187"/>
      <c r="G93" s="187"/>
      <c r="H93" s="187"/>
      <c r="I93" s="205">
        <f t="shared" si="0"/>
        <v>35261.15</v>
      </c>
      <c r="J93" s="206">
        <f t="shared" si="1"/>
        <v>0</v>
      </c>
    </row>
    <row r="94" spans="1:10" ht="24.75" customHeight="1">
      <c r="A94" s="177" t="s">
        <v>289</v>
      </c>
      <c r="B94" s="191" t="s">
        <v>273</v>
      </c>
      <c r="C94" s="186"/>
      <c r="D94" s="187">
        <f t="shared" si="2"/>
        <v>0</v>
      </c>
      <c r="E94" s="188">
        <f>'КНИГА КРЕДИТОВ'!H52</f>
        <v>0</v>
      </c>
      <c r="F94" s="187"/>
      <c r="G94" s="187"/>
      <c r="H94" s="187"/>
      <c r="I94" s="205">
        <f t="shared" si="0"/>
        <v>0</v>
      </c>
      <c r="J94" s="206">
        <f t="shared" si="1"/>
        <v>0</v>
      </c>
    </row>
    <row r="95" spans="1:10" ht="24.75" customHeight="1">
      <c r="A95" s="177" t="s">
        <v>290</v>
      </c>
      <c r="B95" s="191" t="s">
        <v>274</v>
      </c>
      <c r="C95" s="186"/>
      <c r="D95" s="187">
        <f t="shared" si="2"/>
        <v>105979.72</v>
      </c>
      <c r="E95" s="188">
        <f>'КНИГА КРЕДИТОВ'!I52</f>
        <v>105979.72</v>
      </c>
      <c r="F95" s="187"/>
      <c r="G95" s="187"/>
      <c r="H95" s="187"/>
      <c r="I95" s="205">
        <f t="shared" si="0"/>
        <v>105979.72</v>
      </c>
      <c r="J95" s="206">
        <f t="shared" si="1"/>
        <v>0</v>
      </c>
    </row>
    <row r="96" spans="1:10" ht="24.75" customHeight="1">
      <c r="A96" s="177" t="s">
        <v>291</v>
      </c>
      <c r="B96" s="191" t="s">
        <v>275</v>
      </c>
      <c r="C96" s="186"/>
      <c r="D96" s="187">
        <f t="shared" si="2"/>
        <v>0</v>
      </c>
      <c r="E96" s="188">
        <f>'КНИГА КРЕДИТОВ'!J52</f>
        <v>0</v>
      </c>
      <c r="F96" s="187"/>
      <c r="G96" s="187"/>
      <c r="H96" s="187"/>
      <c r="I96" s="205">
        <f t="shared" si="0"/>
        <v>0</v>
      </c>
      <c r="J96" s="206">
        <f t="shared" si="1"/>
        <v>0</v>
      </c>
    </row>
    <row r="97" spans="1:10" ht="24.75" customHeight="1">
      <c r="A97" s="177" t="s">
        <v>292</v>
      </c>
      <c r="B97" s="191" t="s">
        <v>70</v>
      </c>
      <c r="C97" s="186"/>
      <c r="D97" s="187">
        <f t="shared" si="2"/>
        <v>0</v>
      </c>
      <c r="E97" s="188">
        <f>'КНИГА КРЕДИТОВ'!K52</f>
        <v>0</v>
      </c>
      <c r="F97" s="187"/>
      <c r="G97" s="187"/>
      <c r="H97" s="187"/>
      <c r="I97" s="205">
        <f t="shared" si="0"/>
        <v>0</v>
      </c>
      <c r="J97" s="206">
        <f t="shared" si="1"/>
        <v>0</v>
      </c>
    </row>
    <row r="98" spans="1:10" ht="24.75" customHeight="1">
      <c r="A98" s="177" t="s">
        <v>293</v>
      </c>
      <c r="B98" s="191" t="s">
        <v>256</v>
      </c>
      <c r="C98" s="186"/>
      <c r="D98" s="187">
        <f t="shared" si="2"/>
        <v>0</v>
      </c>
      <c r="E98" s="188">
        <f>'КНИГА КРЕДИТОВ'!L52</f>
        <v>0</v>
      </c>
      <c r="F98" s="187"/>
      <c r="G98" s="187"/>
      <c r="H98" s="187"/>
      <c r="I98" s="205">
        <f t="shared" si="0"/>
        <v>0</v>
      </c>
      <c r="J98" s="206">
        <f t="shared" si="1"/>
        <v>0</v>
      </c>
    </row>
    <row r="99" spans="1:10" ht="24.75" customHeight="1">
      <c r="A99" s="177" t="s">
        <v>302</v>
      </c>
      <c r="B99" s="191" t="s">
        <v>309</v>
      </c>
      <c r="C99" s="186"/>
      <c r="D99" s="187">
        <f t="shared" si="2"/>
        <v>0</v>
      </c>
      <c r="E99" s="188">
        <f>'КНИГА КРЕДИТОВ'!N52</f>
        <v>0</v>
      </c>
      <c r="F99" s="187"/>
      <c r="G99" s="187"/>
      <c r="H99" s="187"/>
      <c r="I99" s="205">
        <f t="shared" si="0"/>
        <v>0</v>
      </c>
      <c r="J99" s="206">
        <f t="shared" si="1"/>
        <v>0</v>
      </c>
    </row>
    <row r="100" spans="1:10" ht="24.75" customHeight="1">
      <c r="A100" s="177" t="s">
        <v>295</v>
      </c>
      <c r="B100" s="191" t="s">
        <v>276</v>
      </c>
      <c r="C100" s="186"/>
      <c r="D100" s="187">
        <f t="shared" si="2"/>
        <v>122707.84</v>
      </c>
      <c r="E100" s="188">
        <f>'КНИГА КРЕДИТОВ'!O52</f>
        <v>122707.84</v>
      </c>
      <c r="F100" s="187"/>
      <c r="G100" s="187"/>
      <c r="H100" s="187"/>
      <c r="I100" s="205">
        <f t="shared" si="0"/>
        <v>122707.84</v>
      </c>
      <c r="J100" s="206">
        <f t="shared" si="1"/>
        <v>0</v>
      </c>
    </row>
    <row r="101" spans="1:10" ht="24.75" customHeight="1">
      <c r="A101" s="177" t="s">
        <v>296</v>
      </c>
      <c r="B101" s="191" t="s">
        <v>259</v>
      </c>
      <c r="C101" s="186"/>
      <c r="D101" s="187">
        <f t="shared" si="2"/>
        <v>42783.13</v>
      </c>
      <c r="E101" s="188">
        <f>'КНИГА КРЕДИТОВ'!P52</f>
        <v>42783.13</v>
      </c>
      <c r="F101" s="187"/>
      <c r="G101" s="187"/>
      <c r="H101" s="187"/>
      <c r="I101" s="205">
        <f t="shared" si="0"/>
        <v>42783.13</v>
      </c>
      <c r="J101" s="206">
        <f t="shared" si="1"/>
        <v>0</v>
      </c>
    </row>
    <row r="102" spans="1:10" ht="24.75" customHeight="1">
      <c r="A102" s="177" t="s">
        <v>297</v>
      </c>
      <c r="B102" s="191" t="s">
        <v>262</v>
      </c>
      <c r="C102" s="186"/>
      <c r="D102" s="187">
        <f t="shared" si="2"/>
        <v>0</v>
      </c>
      <c r="E102" s="188"/>
      <c r="F102" s="187"/>
      <c r="G102" s="187"/>
      <c r="H102" s="187"/>
      <c r="I102" s="205">
        <f t="shared" si="0"/>
        <v>0</v>
      </c>
      <c r="J102" s="206">
        <f t="shared" si="1"/>
        <v>0</v>
      </c>
    </row>
    <row r="103" spans="1:10" ht="24.75" customHeight="1">
      <c r="A103" s="177" t="s">
        <v>298</v>
      </c>
      <c r="B103" s="191" t="s">
        <v>278</v>
      </c>
      <c r="C103" s="186"/>
      <c r="D103" s="187">
        <f t="shared" si="2"/>
        <v>0</v>
      </c>
      <c r="E103" s="188">
        <f>'КНИГА КРЕДИТОВ'!T52</f>
        <v>0</v>
      </c>
      <c r="F103" s="187"/>
      <c r="G103" s="187"/>
      <c r="H103" s="187"/>
      <c r="I103" s="205">
        <f t="shared" si="0"/>
        <v>0</v>
      </c>
      <c r="J103" s="206">
        <f t="shared" si="1"/>
        <v>0</v>
      </c>
    </row>
    <row r="104" spans="1:10" ht="24.75" customHeight="1">
      <c r="A104" s="177" t="s">
        <v>299</v>
      </c>
      <c r="B104" s="191" t="s">
        <v>279</v>
      </c>
      <c r="C104" s="186"/>
      <c r="D104" s="187">
        <f t="shared" si="2"/>
        <v>145285.6</v>
      </c>
      <c r="E104" s="188">
        <f>'КНИГА КРЕДИТОВ'!U52</f>
        <v>145285.6</v>
      </c>
      <c r="F104" s="187"/>
      <c r="G104" s="187"/>
      <c r="H104" s="187"/>
      <c r="I104" s="205">
        <f t="shared" si="0"/>
        <v>145285.6</v>
      </c>
      <c r="J104" s="206">
        <f t="shared" si="1"/>
        <v>0</v>
      </c>
    </row>
    <row r="105" spans="1:10" ht="24.75" customHeight="1">
      <c r="A105" s="177" t="s">
        <v>300</v>
      </c>
      <c r="B105" s="191" t="s">
        <v>280</v>
      </c>
      <c r="C105" s="186"/>
      <c r="D105" s="187">
        <f t="shared" si="2"/>
        <v>0</v>
      </c>
      <c r="E105" s="188">
        <f>'КНИГА КРЕДИТОВ'!V52</f>
        <v>0</v>
      </c>
      <c r="F105" s="187"/>
      <c r="G105" s="187"/>
      <c r="H105" s="187"/>
      <c r="I105" s="205">
        <f t="shared" si="0"/>
        <v>0</v>
      </c>
      <c r="J105" s="206">
        <f t="shared" si="1"/>
        <v>0</v>
      </c>
    </row>
    <row r="106" spans="1:10" ht="24.75" customHeight="1">
      <c r="A106" s="177" t="s">
        <v>301</v>
      </c>
      <c r="B106" s="191" t="s">
        <v>266</v>
      </c>
      <c r="C106" s="186"/>
      <c r="D106" s="187">
        <f t="shared" si="2"/>
        <v>19870</v>
      </c>
      <c r="E106" s="188">
        <f>'КНИГА КРЕДИТОВ'!W52</f>
        <v>19870</v>
      </c>
      <c r="F106" s="187"/>
      <c r="G106" s="187"/>
      <c r="H106" s="187"/>
      <c r="I106" s="205">
        <f t="shared" si="0"/>
        <v>19870</v>
      </c>
      <c r="J106" s="206">
        <f t="shared" si="1"/>
        <v>0</v>
      </c>
    </row>
    <row r="107" spans="1:10" ht="24.75" customHeight="1">
      <c r="A107" s="177" t="s">
        <v>286</v>
      </c>
      <c r="B107" s="191" t="s">
        <v>271</v>
      </c>
      <c r="C107" s="186"/>
      <c r="D107" s="187">
        <f t="shared" si="2"/>
        <v>0</v>
      </c>
      <c r="E107" s="188">
        <f>'КНИГА КРЕДИТОВ'!AD52</f>
        <v>0</v>
      </c>
      <c r="F107" s="187"/>
      <c r="G107" s="187"/>
      <c r="H107" s="187"/>
      <c r="I107" s="205">
        <f t="shared" si="0"/>
        <v>0</v>
      </c>
      <c r="J107" s="206">
        <f t="shared" si="1"/>
        <v>0</v>
      </c>
    </row>
    <row r="108" spans="1:10" ht="24.75" customHeight="1">
      <c r="A108" s="177" t="s">
        <v>287</v>
      </c>
      <c r="B108" s="191" t="s">
        <v>255</v>
      </c>
      <c r="C108" s="186"/>
      <c r="D108" s="187">
        <f t="shared" si="2"/>
        <v>0</v>
      </c>
      <c r="E108" s="188"/>
      <c r="F108" s="187"/>
      <c r="G108" s="187"/>
      <c r="H108" s="187"/>
      <c r="I108" s="205">
        <f t="shared" si="0"/>
        <v>0</v>
      </c>
      <c r="J108" s="206">
        <f t="shared" si="1"/>
        <v>0</v>
      </c>
    </row>
    <row r="109" spans="1:10" ht="24.75" customHeight="1">
      <c r="A109" s="177" t="s">
        <v>302</v>
      </c>
      <c r="B109" s="191" t="s">
        <v>303</v>
      </c>
      <c r="C109" s="186"/>
      <c r="D109" s="187">
        <f t="shared" si="2"/>
        <v>0</v>
      </c>
      <c r="E109" s="188"/>
      <c r="F109" s="187"/>
      <c r="G109" s="187"/>
      <c r="H109" s="187"/>
      <c r="I109" s="205">
        <f t="shared" si="0"/>
        <v>0</v>
      </c>
      <c r="J109" s="206">
        <f t="shared" si="1"/>
        <v>0</v>
      </c>
    </row>
    <row r="110" spans="1:10" ht="24.75" customHeight="1">
      <c r="A110" s="177" t="s">
        <v>295</v>
      </c>
      <c r="B110" s="191" t="s">
        <v>277</v>
      </c>
      <c r="C110" s="186"/>
      <c r="D110" s="187">
        <f t="shared" si="2"/>
        <v>2550</v>
      </c>
      <c r="E110" s="188">
        <f>'КНИГА КРЕДИТОВ'!AE52</f>
        <v>2550</v>
      </c>
      <c r="F110" s="187"/>
      <c r="G110" s="187"/>
      <c r="H110" s="187"/>
      <c r="I110" s="205">
        <f t="shared" si="0"/>
        <v>2550</v>
      </c>
      <c r="J110" s="206">
        <f t="shared" si="1"/>
        <v>0</v>
      </c>
    </row>
    <row r="111" spans="1:10" ht="24.75" customHeight="1">
      <c r="A111" s="177" t="s">
        <v>296</v>
      </c>
      <c r="B111" s="191" t="s">
        <v>260</v>
      </c>
      <c r="C111" s="186"/>
      <c r="D111" s="187">
        <f t="shared" si="2"/>
        <v>147578.74</v>
      </c>
      <c r="E111" s="188">
        <f>'КНИГА КРЕДИТОВ'!AF52</f>
        <v>147578.74</v>
      </c>
      <c r="F111" s="187"/>
      <c r="G111" s="187"/>
      <c r="H111" s="187"/>
      <c r="I111" s="205">
        <f t="shared" si="0"/>
        <v>147578.74</v>
      </c>
      <c r="J111" s="206">
        <f t="shared" si="1"/>
        <v>0</v>
      </c>
    </row>
    <row r="112" spans="1:10" ht="24.75" customHeight="1">
      <c r="A112" s="177" t="s">
        <v>298</v>
      </c>
      <c r="B112" s="191" t="s">
        <v>264</v>
      </c>
      <c r="C112" s="186"/>
      <c r="D112" s="187">
        <f t="shared" si="2"/>
        <v>0</v>
      </c>
      <c r="E112" s="188">
        <f>'КНИГА КРЕДИТОВ'!AG52</f>
        <v>0</v>
      </c>
      <c r="F112" s="187"/>
      <c r="G112" s="187"/>
      <c r="H112" s="187"/>
      <c r="I112" s="205">
        <f t="shared" si="0"/>
        <v>0</v>
      </c>
      <c r="J112" s="206">
        <f t="shared" si="1"/>
        <v>0</v>
      </c>
    </row>
    <row r="113" spans="1:10" ht="24.75" customHeight="1">
      <c r="A113" s="177" t="s">
        <v>299</v>
      </c>
      <c r="B113" s="191" t="s">
        <v>281</v>
      </c>
      <c r="C113" s="186"/>
      <c r="D113" s="187">
        <f t="shared" si="2"/>
        <v>0</v>
      </c>
      <c r="E113" s="188"/>
      <c r="F113" s="187"/>
      <c r="G113" s="187"/>
      <c r="H113" s="187"/>
      <c r="I113" s="205">
        <f t="shared" si="0"/>
        <v>0</v>
      </c>
      <c r="J113" s="206">
        <f t="shared" si="1"/>
        <v>0</v>
      </c>
    </row>
    <row r="114" spans="1:10" ht="24.75" customHeight="1">
      <c r="A114" s="177" t="s">
        <v>300</v>
      </c>
      <c r="B114" s="191" t="s">
        <v>282</v>
      </c>
      <c r="C114" s="186"/>
      <c r="D114" s="187">
        <f t="shared" si="2"/>
        <v>0</v>
      </c>
      <c r="E114" s="188"/>
      <c r="F114" s="187"/>
      <c r="G114" s="187"/>
      <c r="H114" s="187"/>
      <c r="I114" s="205">
        <f t="shared" si="0"/>
        <v>0</v>
      </c>
      <c r="J114" s="206">
        <f t="shared" si="1"/>
        <v>0</v>
      </c>
    </row>
    <row r="115" spans="1:10" ht="24.75" customHeight="1">
      <c r="A115" s="177" t="s">
        <v>301</v>
      </c>
      <c r="B115" s="191" t="s">
        <v>267</v>
      </c>
      <c r="C115" s="186"/>
      <c r="D115" s="187">
        <f t="shared" si="2"/>
        <v>2000</v>
      </c>
      <c r="E115" s="188">
        <f>'КНИГА КРЕДИТОВ'!AH52</f>
        <v>2000</v>
      </c>
      <c r="F115" s="187"/>
      <c r="G115" s="187"/>
      <c r="H115" s="187"/>
      <c r="I115" s="205">
        <f t="shared" si="0"/>
        <v>2000</v>
      </c>
      <c r="J115" s="206">
        <f t="shared" si="1"/>
        <v>0</v>
      </c>
    </row>
    <row r="116" spans="1:10" ht="24.75" customHeight="1">
      <c r="A116" s="177" t="s">
        <v>305</v>
      </c>
      <c r="B116" s="191" t="s">
        <v>306</v>
      </c>
      <c r="C116" s="186"/>
      <c r="D116" s="187"/>
      <c r="E116" s="188"/>
      <c r="F116" s="187"/>
      <c r="G116" s="187"/>
      <c r="H116" s="187"/>
      <c r="I116" s="205">
        <f t="shared" si="0"/>
        <v>0</v>
      </c>
      <c r="J116" s="206">
        <f t="shared" si="1"/>
        <v>0</v>
      </c>
    </row>
    <row r="117" spans="1:10" ht="24.75" customHeight="1">
      <c r="A117" s="177" t="s">
        <v>304</v>
      </c>
      <c r="B117" s="191" t="s">
        <v>261</v>
      </c>
      <c r="C117" s="186"/>
      <c r="D117" s="187"/>
      <c r="E117" s="188"/>
      <c r="F117" s="187"/>
      <c r="G117" s="187"/>
      <c r="H117" s="187"/>
      <c r="I117" s="205">
        <f t="shared" si="0"/>
        <v>0</v>
      </c>
      <c r="J117" s="206">
        <f t="shared" si="1"/>
        <v>0</v>
      </c>
    </row>
    <row r="118" spans="1:10" ht="24.75" customHeight="1">
      <c r="A118" s="177" t="s">
        <v>307</v>
      </c>
      <c r="B118" s="191" t="s">
        <v>258</v>
      </c>
      <c r="C118" s="186"/>
      <c r="D118" s="187"/>
      <c r="E118" s="188"/>
      <c r="F118" s="187"/>
      <c r="G118" s="187"/>
      <c r="H118" s="187"/>
      <c r="I118" s="205">
        <f t="shared" si="0"/>
        <v>0</v>
      </c>
      <c r="J118" s="206">
        <f t="shared" si="1"/>
        <v>0</v>
      </c>
    </row>
    <row r="119" spans="1:10" ht="24.75" customHeight="1">
      <c r="A119" s="177" t="s">
        <v>308</v>
      </c>
      <c r="B119" s="191" t="s">
        <v>265</v>
      </c>
      <c r="C119" s="186"/>
      <c r="D119" s="187"/>
      <c r="E119" s="188"/>
      <c r="F119" s="187"/>
      <c r="G119" s="187"/>
      <c r="H119" s="187"/>
      <c r="I119" s="205">
        <f t="shared" si="0"/>
        <v>0</v>
      </c>
      <c r="J119" s="206">
        <f t="shared" si="1"/>
        <v>0</v>
      </c>
    </row>
    <row r="120" spans="1:10" ht="36.75" customHeight="1">
      <c r="A120" s="193" t="s">
        <v>269</v>
      </c>
      <c r="B120" s="184"/>
      <c r="C120" s="178">
        <v>245</v>
      </c>
      <c r="D120" s="210"/>
      <c r="E120" s="211"/>
      <c r="F120" s="210"/>
      <c r="G120" s="210"/>
      <c r="H120" s="210"/>
      <c r="I120" s="210"/>
      <c r="J120" s="212"/>
    </row>
    <row r="121" spans="1:10" ht="14.25" customHeight="1">
      <c r="A121" s="257" t="s">
        <v>194</v>
      </c>
      <c r="B121" s="239"/>
      <c r="C121" s="245">
        <v>300</v>
      </c>
      <c r="D121" s="241"/>
      <c r="E121" s="258"/>
      <c r="F121" s="241"/>
      <c r="G121" s="241"/>
      <c r="H121" s="241"/>
      <c r="I121" s="241"/>
      <c r="J121" s="243"/>
    </row>
    <row r="122" spans="1:10" ht="24">
      <c r="A122" s="37" t="s">
        <v>195</v>
      </c>
      <c r="B122" s="33"/>
      <c r="C122" s="104" t="s">
        <v>155</v>
      </c>
      <c r="D122" s="205"/>
      <c r="E122" s="213"/>
      <c r="F122" s="205"/>
      <c r="G122" s="205"/>
      <c r="H122" s="205"/>
      <c r="I122" s="205"/>
      <c r="J122" s="206"/>
    </row>
    <row r="123" spans="1:10" ht="24.75" customHeight="1">
      <c r="A123" s="189" t="s">
        <v>196</v>
      </c>
      <c r="B123" s="33"/>
      <c r="C123" s="104" t="s">
        <v>156</v>
      </c>
      <c r="D123" s="205"/>
      <c r="E123" s="213"/>
      <c r="F123" s="205"/>
      <c r="G123" s="205"/>
      <c r="H123" s="205"/>
      <c r="I123" s="205"/>
      <c r="J123" s="206"/>
    </row>
    <row r="124" spans="1:10" ht="22.5">
      <c r="A124" s="189" t="s">
        <v>197</v>
      </c>
      <c r="B124" s="33"/>
      <c r="C124" s="104" t="s">
        <v>157</v>
      </c>
      <c r="D124" s="205"/>
      <c r="E124" s="213"/>
      <c r="F124" s="205"/>
      <c r="G124" s="205"/>
      <c r="H124" s="205"/>
      <c r="I124" s="205"/>
      <c r="J124" s="206"/>
    </row>
    <row r="125" spans="1:10" ht="12.75">
      <c r="A125" s="189" t="s">
        <v>198</v>
      </c>
      <c r="B125" s="33"/>
      <c r="C125" s="104" t="s">
        <v>158</v>
      </c>
      <c r="D125" s="205"/>
      <c r="E125" s="213"/>
      <c r="F125" s="205"/>
      <c r="G125" s="205"/>
      <c r="H125" s="205"/>
      <c r="I125" s="205"/>
      <c r="J125" s="206"/>
    </row>
    <row r="126" spans="1:10" ht="12.75">
      <c r="A126" s="189" t="s">
        <v>199</v>
      </c>
      <c r="B126" s="33"/>
      <c r="C126" s="104" t="s">
        <v>159</v>
      </c>
      <c r="D126" s="205"/>
      <c r="E126" s="213"/>
      <c r="F126" s="205"/>
      <c r="G126" s="205"/>
      <c r="H126" s="205"/>
      <c r="I126" s="205"/>
      <c r="J126" s="206"/>
    </row>
    <row r="127" spans="1:10" ht="13.5" thickBot="1">
      <c r="A127" s="189" t="s">
        <v>200</v>
      </c>
      <c r="B127" s="194"/>
      <c r="C127" s="195" t="s">
        <v>160</v>
      </c>
      <c r="D127" s="214"/>
      <c r="E127" s="215"/>
      <c r="F127" s="214"/>
      <c r="G127" s="214"/>
      <c r="H127" s="214"/>
      <c r="I127" s="214"/>
      <c r="J127" s="216"/>
    </row>
    <row r="128" spans="1:10" ht="9.75" customHeight="1">
      <c r="A128" s="173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13.5" customHeight="1">
      <c r="A129" s="166"/>
      <c r="B129" s="167"/>
      <c r="C129" s="167"/>
      <c r="D129" s="22"/>
      <c r="E129" s="19"/>
      <c r="F129" s="20" t="s">
        <v>67</v>
      </c>
      <c r="G129" s="20"/>
      <c r="H129" s="21"/>
      <c r="I129" s="74"/>
      <c r="J129" s="157"/>
    </row>
    <row r="130" spans="1:10" ht="9.75" customHeight="1">
      <c r="A130" s="17" t="s">
        <v>216</v>
      </c>
      <c r="B130" s="17" t="s">
        <v>12</v>
      </c>
      <c r="C130" s="17" t="s">
        <v>48</v>
      </c>
      <c r="D130" s="18" t="s">
        <v>40</v>
      </c>
      <c r="E130" s="22" t="s">
        <v>5</v>
      </c>
      <c r="F130" s="23" t="s">
        <v>5</v>
      </c>
      <c r="G130" s="24" t="s">
        <v>5</v>
      </c>
      <c r="H130" s="24"/>
      <c r="I130" s="40"/>
      <c r="J130" s="101" t="s">
        <v>66</v>
      </c>
    </row>
    <row r="131" spans="1:10" ht="9.75" customHeight="1">
      <c r="A131" s="16"/>
      <c r="B131" s="17" t="s">
        <v>13</v>
      </c>
      <c r="C131" s="17" t="s">
        <v>49</v>
      </c>
      <c r="D131" s="18" t="s">
        <v>41</v>
      </c>
      <c r="E131" s="25" t="s">
        <v>44</v>
      </c>
      <c r="F131" s="18" t="s">
        <v>6</v>
      </c>
      <c r="G131" s="18" t="s">
        <v>71</v>
      </c>
      <c r="H131" s="18" t="s">
        <v>68</v>
      </c>
      <c r="I131" s="18" t="s">
        <v>8</v>
      </c>
      <c r="J131" s="101" t="s">
        <v>41</v>
      </c>
    </row>
    <row r="132" spans="1:10" ht="15" customHeight="1">
      <c r="A132" s="168"/>
      <c r="B132" s="169" t="s">
        <v>14</v>
      </c>
      <c r="C132" s="169" t="s">
        <v>241</v>
      </c>
      <c r="D132" s="170" t="s">
        <v>42</v>
      </c>
      <c r="E132" s="171" t="s">
        <v>7</v>
      </c>
      <c r="F132" s="170" t="s">
        <v>7</v>
      </c>
      <c r="G132" s="170" t="s">
        <v>45</v>
      </c>
      <c r="H132" s="170" t="s">
        <v>69</v>
      </c>
      <c r="I132" s="170"/>
      <c r="J132" s="158" t="s">
        <v>42</v>
      </c>
    </row>
    <row r="133" spans="1:10" ht="9.75" customHeight="1" thickBot="1">
      <c r="A133" s="26">
        <v>1</v>
      </c>
      <c r="B133" s="27">
        <v>2</v>
      </c>
      <c r="C133" s="27">
        <v>3</v>
      </c>
      <c r="D133" s="28" t="s">
        <v>2</v>
      </c>
      <c r="E133" s="29" t="s">
        <v>3</v>
      </c>
      <c r="F133" s="28" t="s">
        <v>9</v>
      </c>
      <c r="G133" s="28" t="s">
        <v>10</v>
      </c>
      <c r="H133" s="28" t="s">
        <v>11</v>
      </c>
      <c r="I133" s="28" t="s">
        <v>32</v>
      </c>
      <c r="J133" s="30" t="s">
        <v>70</v>
      </c>
    </row>
    <row r="134" spans="1:10" ht="24.75" customHeight="1">
      <c r="A134" s="141" t="s">
        <v>201</v>
      </c>
      <c r="B134" s="190"/>
      <c r="C134" s="41" t="s">
        <v>161</v>
      </c>
      <c r="D134" s="249"/>
      <c r="E134" s="208"/>
      <c r="F134" s="207"/>
      <c r="G134" s="207"/>
      <c r="H134" s="207"/>
      <c r="I134" s="207"/>
      <c r="J134" s="209"/>
    </row>
    <row r="135" spans="1:10" ht="24.75" customHeight="1">
      <c r="A135" s="37" t="s">
        <v>202</v>
      </c>
      <c r="B135" s="33"/>
      <c r="C135" s="39">
        <v>410</v>
      </c>
      <c r="D135" s="205"/>
      <c r="E135" s="213"/>
      <c r="F135" s="205"/>
      <c r="G135" s="205"/>
      <c r="H135" s="205"/>
      <c r="I135" s="205"/>
      <c r="J135" s="206"/>
    </row>
    <row r="136" spans="1:10" ht="24.75" customHeight="1">
      <c r="A136" s="189" t="s">
        <v>203</v>
      </c>
      <c r="B136" s="33"/>
      <c r="C136" s="39" t="s">
        <v>162</v>
      </c>
      <c r="D136" s="205"/>
      <c r="E136" s="213"/>
      <c r="F136" s="205"/>
      <c r="G136" s="205"/>
      <c r="H136" s="205"/>
      <c r="I136" s="205"/>
      <c r="J136" s="206"/>
    </row>
    <row r="137" spans="1:10" ht="24.75" customHeight="1">
      <c r="A137" s="141" t="s">
        <v>204</v>
      </c>
      <c r="B137" s="128"/>
      <c r="C137" s="39" t="s">
        <v>163</v>
      </c>
      <c r="D137" s="311">
        <f>D138+D140</f>
        <v>10280.31</v>
      </c>
      <c r="E137" s="126">
        <f>E138+E140</f>
        <v>10280.31</v>
      </c>
      <c r="F137" s="126"/>
      <c r="G137" s="126"/>
      <c r="H137" s="126"/>
      <c r="I137" s="217">
        <f>E137+G137</f>
        <v>10280.31</v>
      </c>
      <c r="J137" s="217">
        <f>D137-I137</f>
        <v>0</v>
      </c>
    </row>
    <row r="138" spans="1:10" ht="24.75" customHeight="1">
      <c r="A138" s="37" t="s">
        <v>205</v>
      </c>
      <c r="B138" s="128"/>
      <c r="C138" s="39" t="s">
        <v>59</v>
      </c>
      <c r="D138" s="311"/>
      <c r="E138" s="126"/>
      <c r="F138" s="126"/>
      <c r="G138" s="126"/>
      <c r="H138" s="126"/>
      <c r="I138" s="126"/>
      <c r="J138" s="127"/>
    </row>
    <row r="139" spans="1:10" ht="24.75" customHeight="1">
      <c r="A139" s="189" t="s">
        <v>206</v>
      </c>
      <c r="B139" s="128"/>
      <c r="C139" s="39" t="s">
        <v>60</v>
      </c>
      <c r="D139" s="311"/>
      <c r="E139" s="126"/>
      <c r="F139" s="126"/>
      <c r="G139" s="126"/>
      <c r="H139" s="126"/>
      <c r="I139" s="126"/>
      <c r="J139" s="127"/>
    </row>
    <row r="140" spans="1:10" ht="24.75" customHeight="1">
      <c r="A140" s="37" t="s">
        <v>207</v>
      </c>
      <c r="B140" s="128"/>
      <c r="C140" s="39" t="s">
        <v>164</v>
      </c>
      <c r="D140" s="311">
        <f>D141+D144+D147</f>
        <v>10280.31</v>
      </c>
      <c r="E140" s="126">
        <f>E141+E144+E147</f>
        <v>10280.31</v>
      </c>
      <c r="F140" s="126"/>
      <c r="G140" s="126"/>
      <c r="H140" s="126"/>
      <c r="I140" s="217">
        <f>E140+G140</f>
        <v>10280.31</v>
      </c>
      <c r="J140" s="217">
        <f>D140-I140</f>
        <v>0</v>
      </c>
    </row>
    <row r="141" spans="1:10" ht="24.75" customHeight="1">
      <c r="A141" s="189" t="s">
        <v>208</v>
      </c>
      <c r="B141" s="128"/>
      <c r="C141" s="39" t="s">
        <v>165</v>
      </c>
      <c r="D141" s="312">
        <f>D142+D143</f>
        <v>10079</v>
      </c>
      <c r="E141" s="125">
        <f>E142+E143</f>
        <v>10079</v>
      </c>
      <c r="F141" s="125"/>
      <c r="G141" s="125"/>
      <c r="H141" s="125"/>
      <c r="I141" s="217">
        <f aca="true" t="shared" si="3" ref="I141:I149">E141+G141</f>
        <v>10079</v>
      </c>
      <c r="J141" s="217">
        <f aca="true" t="shared" si="4" ref="J141:J149">D141-I141</f>
        <v>0</v>
      </c>
    </row>
    <row r="142" spans="1:10" ht="24.75" customHeight="1">
      <c r="A142" s="189" t="s">
        <v>297</v>
      </c>
      <c r="B142" s="128">
        <v>29</v>
      </c>
      <c r="C142" s="39"/>
      <c r="D142" s="311">
        <f>E142</f>
        <v>10079</v>
      </c>
      <c r="E142" s="126">
        <f>'КНИГА КРЕДИТОВ'!Q52</f>
        <v>10079</v>
      </c>
      <c r="F142" s="126"/>
      <c r="G142" s="126"/>
      <c r="H142" s="126"/>
      <c r="I142" s="205">
        <f t="shared" si="3"/>
        <v>10079</v>
      </c>
      <c r="J142" s="206">
        <f t="shared" si="4"/>
        <v>0</v>
      </c>
    </row>
    <row r="143" spans="1:10" ht="24.75" customHeight="1">
      <c r="A143" s="189" t="s">
        <v>297</v>
      </c>
      <c r="B143" s="128" t="s">
        <v>263</v>
      </c>
      <c r="C143" s="39"/>
      <c r="D143" s="311"/>
      <c r="E143" s="126"/>
      <c r="F143" s="126"/>
      <c r="G143" s="126"/>
      <c r="H143" s="126"/>
      <c r="I143" s="205">
        <f t="shared" si="3"/>
        <v>0</v>
      </c>
      <c r="J143" s="206">
        <f t="shared" si="4"/>
        <v>0</v>
      </c>
    </row>
    <row r="144" spans="1:10" ht="24.75" customHeight="1">
      <c r="A144" s="189" t="s">
        <v>209</v>
      </c>
      <c r="B144" s="128"/>
      <c r="C144" s="39" t="s">
        <v>166</v>
      </c>
      <c r="D144" s="312">
        <f>D145+D146</f>
        <v>0</v>
      </c>
      <c r="E144" s="125">
        <f>E145+E146</f>
        <v>0</v>
      </c>
      <c r="F144" s="125"/>
      <c r="G144" s="125"/>
      <c r="H144" s="125"/>
      <c r="I144" s="217">
        <f>E144+G144</f>
        <v>0</v>
      </c>
      <c r="J144" s="217">
        <f>D144-I144</f>
        <v>0</v>
      </c>
    </row>
    <row r="145" spans="1:10" ht="24.75" customHeight="1">
      <c r="A145" s="189" t="s">
        <v>297</v>
      </c>
      <c r="B145" s="128">
        <v>29</v>
      </c>
      <c r="C145" s="39"/>
      <c r="D145" s="311"/>
      <c r="E145" s="126">
        <f>'КНИГА КРЕДИТОВ'!R52</f>
        <v>0</v>
      </c>
      <c r="F145" s="126"/>
      <c r="G145" s="126"/>
      <c r="H145" s="126"/>
      <c r="I145" s="205">
        <f t="shared" si="3"/>
        <v>0</v>
      </c>
      <c r="J145" s="206">
        <f t="shared" si="4"/>
        <v>0</v>
      </c>
    </row>
    <row r="146" spans="1:10" ht="24.75" customHeight="1">
      <c r="A146" s="189" t="s">
        <v>297</v>
      </c>
      <c r="B146" s="128" t="s">
        <v>263</v>
      </c>
      <c r="C146" s="39"/>
      <c r="D146" s="311"/>
      <c r="E146" s="126"/>
      <c r="F146" s="126"/>
      <c r="G146" s="126"/>
      <c r="H146" s="126"/>
      <c r="I146" s="205">
        <f t="shared" si="3"/>
        <v>0</v>
      </c>
      <c r="J146" s="206">
        <f t="shared" si="4"/>
        <v>0</v>
      </c>
    </row>
    <row r="147" spans="1:10" ht="24.75" customHeight="1">
      <c r="A147" s="189" t="s">
        <v>210</v>
      </c>
      <c r="B147" s="129"/>
      <c r="C147" s="124">
        <v>853</v>
      </c>
      <c r="D147" s="312">
        <f>D148+D149</f>
        <v>201.31</v>
      </c>
      <c r="E147" s="125">
        <f>E148+E149</f>
        <v>201.31</v>
      </c>
      <c r="F147" s="125"/>
      <c r="G147" s="125"/>
      <c r="H147" s="125"/>
      <c r="I147" s="217">
        <f>E147+G147</f>
        <v>201.31</v>
      </c>
      <c r="J147" s="217">
        <f>D147-I147</f>
        <v>0</v>
      </c>
    </row>
    <row r="148" spans="1:10" ht="24.75" customHeight="1">
      <c r="A148" s="113" t="s">
        <v>297</v>
      </c>
      <c r="B148" s="191" t="s">
        <v>262</v>
      </c>
      <c r="C148" s="124"/>
      <c r="D148" s="311">
        <f>E148</f>
        <v>201.31</v>
      </c>
      <c r="E148" s="126">
        <f>'КНИГА КРЕДИТОВ'!S52</f>
        <v>201.31</v>
      </c>
      <c r="F148" s="126"/>
      <c r="G148" s="126"/>
      <c r="H148" s="126"/>
      <c r="I148" s="205">
        <f t="shared" si="3"/>
        <v>201.31</v>
      </c>
      <c r="J148" s="206">
        <f t="shared" si="4"/>
        <v>0</v>
      </c>
    </row>
    <row r="149" spans="1:10" ht="24.75" customHeight="1">
      <c r="A149" s="113" t="s">
        <v>297</v>
      </c>
      <c r="B149" s="191" t="s">
        <v>263</v>
      </c>
      <c r="C149" s="124"/>
      <c r="D149" s="311"/>
      <c r="E149" s="126"/>
      <c r="F149" s="126"/>
      <c r="G149" s="126"/>
      <c r="H149" s="126"/>
      <c r="I149" s="205">
        <f t="shared" si="3"/>
        <v>0</v>
      </c>
      <c r="J149" s="206">
        <f t="shared" si="4"/>
        <v>0</v>
      </c>
    </row>
    <row r="150" spans="1:10" ht="24.75" customHeight="1">
      <c r="A150" s="37" t="s">
        <v>211</v>
      </c>
      <c r="B150" s="128"/>
      <c r="C150" s="39" t="s">
        <v>167</v>
      </c>
      <c r="D150" s="311"/>
      <c r="E150" s="126"/>
      <c r="F150" s="126"/>
      <c r="G150" s="126"/>
      <c r="H150" s="126"/>
      <c r="I150" s="126"/>
      <c r="J150" s="127"/>
    </row>
    <row r="151" spans="1:10" ht="24.75" customHeight="1">
      <c r="A151" s="189" t="s">
        <v>212</v>
      </c>
      <c r="B151" s="128"/>
      <c r="C151" s="39" t="s">
        <v>168</v>
      </c>
      <c r="D151" s="311"/>
      <c r="E151" s="126"/>
      <c r="F151" s="126"/>
      <c r="G151" s="126"/>
      <c r="H151" s="126"/>
      <c r="I151" s="126"/>
      <c r="J151" s="127"/>
    </row>
    <row r="152" spans="1:10" ht="24.75" customHeight="1" thickBot="1">
      <c r="A152" s="189" t="s">
        <v>213</v>
      </c>
      <c r="B152" s="132"/>
      <c r="C152" s="130">
        <v>863</v>
      </c>
      <c r="D152" s="313"/>
      <c r="E152" s="131"/>
      <c r="F152" s="131"/>
      <c r="G152" s="131"/>
      <c r="H152" s="131"/>
      <c r="I152" s="131"/>
      <c r="J152" s="192"/>
    </row>
    <row r="153" spans="1:10" ht="20.25" customHeight="1" thickBot="1">
      <c r="A153" s="81" t="s">
        <v>34</v>
      </c>
      <c r="B153" s="51">
        <v>450</v>
      </c>
      <c r="C153" s="51" t="s">
        <v>28</v>
      </c>
      <c r="D153" s="306">
        <f>D22-D47</f>
        <v>0</v>
      </c>
      <c r="E153" s="218">
        <f>E22-E47</f>
        <v>0</v>
      </c>
      <c r="F153" s="219"/>
      <c r="G153" s="219"/>
      <c r="H153" s="219"/>
      <c r="I153" s="218">
        <f>I22-I47</f>
        <v>0</v>
      </c>
      <c r="J153" s="52" t="s">
        <v>28</v>
      </c>
    </row>
    <row r="154" spans="1:10" ht="12.75" customHeight="1">
      <c r="A154" s="354" t="s">
        <v>221</v>
      </c>
      <c r="B154" s="352"/>
      <c r="C154" s="352"/>
      <c r="D154" s="352"/>
      <c r="E154" s="352"/>
      <c r="F154" s="352"/>
      <c r="G154" s="54"/>
      <c r="H154" s="54"/>
      <c r="I154" s="54"/>
      <c r="J154" s="54"/>
    </row>
    <row r="155" spans="2:10" ht="15">
      <c r="B155" s="14" t="s">
        <v>54</v>
      </c>
      <c r="C155" s="14"/>
      <c r="E155" s="4"/>
      <c r="F155" s="4"/>
      <c r="G155" s="4"/>
      <c r="H155" s="4"/>
      <c r="J155" s="164" t="s">
        <v>94</v>
      </c>
    </row>
    <row r="156" spans="1:10" ht="11.25" customHeight="1">
      <c r="A156" s="71"/>
      <c r="B156" s="82"/>
      <c r="C156" s="82"/>
      <c r="D156" s="305"/>
      <c r="E156" s="72"/>
      <c r="F156" s="72"/>
      <c r="G156" s="72"/>
      <c r="H156" s="72"/>
      <c r="I156" s="72"/>
      <c r="J156" s="73"/>
    </row>
    <row r="157" spans="1:10" ht="12.75">
      <c r="A157" s="16"/>
      <c r="B157" s="17"/>
      <c r="C157" s="17"/>
      <c r="D157" s="18"/>
      <c r="E157" s="19"/>
      <c r="F157" s="20" t="s">
        <v>67</v>
      </c>
      <c r="G157" s="20"/>
      <c r="H157" s="21"/>
      <c r="I157" s="74"/>
      <c r="J157" s="101"/>
    </row>
    <row r="158" spans="1:10" ht="10.5" customHeight="1">
      <c r="A158" s="83"/>
      <c r="B158" s="17" t="s">
        <v>12</v>
      </c>
      <c r="C158" s="17" t="s">
        <v>48</v>
      </c>
      <c r="D158" s="18" t="s">
        <v>40</v>
      </c>
      <c r="E158" s="22" t="s">
        <v>5</v>
      </c>
      <c r="F158" s="23" t="s">
        <v>5</v>
      </c>
      <c r="G158" s="24" t="s">
        <v>5</v>
      </c>
      <c r="H158" s="24"/>
      <c r="I158" s="40"/>
      <c r="J158" s="101" t="s">
        <v>66</v>
      </c>
    </row>
    <row r="159" spans="1:10" ht="10.5" customHeight="1">
      <c r="A159" s="17" t="s">
        <v>216</v>
      </c>
      <c r="B159" s="17" t="s">
        <v>13</v>
      </c>
      <c r="C159" s="17" t="s">
        <v>49</v>
      </c>
      <c r="D159" s="18" t="s">
        <v>41</v>
      </c>
      <c r="E159" s="25" t="s">
        <v>44</v>
      </c>
      <c r="F159" s="18" t="s">
        <v>6</v>
      </c>
      <c r="G159" s="18" t="s">
        <v>71</v>
      </c>
      <c r="H159" s="18" t="s">
        <v>68</v>
      </c>
      <c r="I159" s="18" t="s">
        <v>8</v>
      </c>
      <c r="J159" s="101" t="s">
        <v>41</v>
      </c>
    </row>
    <row r="160" spans="1:10" ht="9.75" customHeight="1">
      <c r="A160" s="16"/>
      <c r="B160" s="17" t="s">
        <v>14</v>
      </c>
      <c r="C160" s="17" t="s">
        <v>222</v>
      </c>
      <c r="D160" s="18" t="s">
        <v>42</v>
      </c>
      <c r="E160" s="25" t="s">
        <v>7</v>
      </c>
      <c r="F160" s="18" t="s">
        <v>7</v>
      </c>
      <c r="G160" s="18" t="s">
        <v>45</v>
      </c>
      <c r="H160" s="18" t="s">
        <v>69</v>
      </c>
      <c r="I160" s="18"/>
      <c r="J160" s="101" t="s">
        <v>42</v>
      </c>
    </row>
    <row r="161" spans="1:10" ht="9.75" customHeight="1" thickBot="1">
      <c r="A161" s="26">
        <v>1</v>
      </c>
      <c r="B161" s="27">
        <v>2</v>
      </c>
      <c r="C161" s="27"/>
      <c r="D161" s="28" t="s">
        <v>2</v>
      </c>
      <c r="E161" s="29" t="s">
        <v>3</v>
      </c>
      <c r="F161" s="28" t="s">
        <v>9</v>
      </c>
      <c r="G161" s="28" t="s">
        <v>10</v>
      </c>
      <c r="H161" s="28" t="s">
        <v>11</v>
      </c>
      <c r="I161" s="28" t="s">
        <v>32</v>
      </c>
      <c r="J161" s="30" t="s">
        <v>70</v>
      </c>
    </row>
    <row r="162" spans="1:10" ht="22.5">
      <c r="A162" s="84" t="s">
        <v>108</v>
      </c>
      <c r="B162" s="75" t="s">
        <v>18</v>
      </c>
      <c r="C162" s="85"/>
      <c r="D162" s="314">
        <f>D186</f>
        <v>0</v>
      </c>
      <c r="E162" s="223">
        <f>E186</f>
        <v>0</v>
      </c>
      <c r="F162" s="208"/>
      <c r="G162" s="207"/>
      <c r="H162" s="207"/>
      <c r="I162" s="223">
        <f>I186</f>
        <v>0</v>
      </c>
      <c r="J162" s="223"/>
    </row>
    <row r="163" spans="1:10" ht="9.75" customHeight="1">
      <c r="A163" s="35" t="s">
        <v>20</v>
      </c>
      <c r="B163" s="86"/>
      <c r="C163" s="87"/>
      <c r="D163" s="87"/>
      <c r="E163" s="42"/>
      <c r="F163" s="42"/>
      <c r="G163" s="38"/>
      <c r="H163" s="38"/>
      <c r="I163" s="38"/>
      <c r="J163" s="43"/>
    </row>
    <row r="164" spans="1:10" ht="17.25" customHeight="1">
      <c r="A164" s="37" t="s">
        <v>55</v>
      </c>
      <c r="B164" s="88" t="s">
        <v>21</v>
      </c>
      <c r="C164" s="76"/>
      <c r="D164" s="31"/>
      <c r="E164" s="31"/>
      <c r="F164" s="31"/>
      <c r="G164" s="32"/>
      <c r="H164" s="32"/>
      <c r="I164" s="32"/>
      <c r="J164" s="34"/>
    </row>
    <row r="165" spans="1:10" ht="12.75" customHeight="1">
      <c r="A165" s="35" t="s">
        <v>223</v>
      </c>
      <c r="B165" s="86"/>
      <c r="C165" s="87"/>
      <c r="D165" s="42"/>
      <c r="E165" s="42"/>
      <c r="F165" s="42"/>
      <c r="G165" s="38"/>
      <c r="H165" s="38"/>
      <c r="I165" s="38"/>
      <c r="J165" s="43"/>
    </row>
    <row r="166" spans="1:10" ht="12.75">
      <c r="A166" s="165" t="s">
        <v>224</v>
      </c>
      <c r="B166" s="140"/>
      <c r="C166" s="142" t="s">
        <v>214</v>
      </c>
      <c r="D166" s="31"/>
      <c r="E166" s="31"/>
      <c r="F166" s="31"/>
      <c r="G166" s="32"/>
      <c r="H166" s="32"/>
      <c r="I166" s="32"/>
      <c r="J166" s="34"/>
    </row>
    <row r="167" spans="1:10" ht="22.5">
      <c r="A167" s="165" t="s">
        <v>225</v>
      </c>
      <c r="B167" s="140"/>
      <c r="C167" s="142">
        <v>520</v>
      </c>
      <c r="D167" s="31"/>
      <c r="E167" s="31"/>
      <c r="F167" s="31"/>
      <c r="G167" s="32"/>
      <c r="H167" s="32"/>
      <c r="I167" s="32"/>
      <c r="J167" s="34"/>
    </row>
    <row r="168" spans="1:10" ht="22.5">
      <c r="A168" s="165" t="s">
        <v>226</v>
      </c>
      <c r="B168" s="136"/>
      <c r="C168" s="143">
        <v>620</v>
      </c>
      <c r="D168" s="31"/>
      <c r="E168" s="31"/>
      <c r="F168" s="31"/>
      <c r="G168" s="32"/>
      <c r="H168" s="32"/>
      <c r="I168" s="32"/>
      <c r="J168" s="34"/>
    </row>
    <row r="169" spans="1:10" ht="17.25" customHeight="1">
      <c r="A169" s="165" t="s">
        <v>242</v>
      </c>
      <c r="B169" s="137"/>
      <c r="C169" s="144">
        <v>540</v>
      </c>
      <c r="D169" s="31"/>
      <c r="E169" s="31"/>
      <c r="F169" s="31"/>
      <c r="G169" s="32"/>
      <c r="H169" s="32"/>
      <c r="I169" s="32"/>
      <c r="J169" s="34"/>
    </row>
    <row r="170" spans="1:10" ht="18" customHeight="1">
      <c r="A170" s="165" t="s">
        <v>243</v>
      </c>
      <c r="B170" s="138"/>
      <c r="C170" s="145">
        <v>640</v>
      </c>
      <c r="D170" s="31"/>
      <c r="E170" s="31"/>
      <c r="F170" s="31"/>
      <c r="G170" s="32"/>
      <c r="H170" s="32"/>
      <c r="I170" s="32"/>
      <c r="J170" s="34"/>
    </row>
    <row r="171" spans="1:10" ht="22.5">
      <c r="A171" s="165" t="s">
        <v>227</v>
      </c>
      <c r="B171" s="138"/>
      <c r="C171" s="146">
        <v>710</v>
      </c>
      <c r="D171" s="31"/>
      <c r="E171" s="31"/>
      <c r="F171" s="31"/>
      <c r="G171" s="32"/>
      <c r="H171" s="32"/>
      <c r="I171" s="32"/>
      <c r="J171" s="34"/>
    </row>
    <row r="172" spans="1:10" ht="22.5">
      <c r="A172" s="165" t="s">
        <v>228</v>
      </c>
      <c r="B172" s="139"/>
      <c r="C172" s="147" t="s">
        <v>133</v>
      </c>
      <c r="D172" s="31"/>
      <c r="E172" s="31"/>
      <c r="F172" s="31"/>
      <c r="G172" s="32"/>
      <c r="H172" s="32"/>
      <c r="I172" s="32"/>
      <c r="J172" s="34"/>
    </row>
    <row r="173" spans="1:10" ht="16.5" customHeight="1">
      <c r="A173" s="37" t="s">
        <v>99</v>
      </c>
      <c r="B173" s="88" t="s">
        <v>95</v>
      </c>
      <c r="C173" s="76" t="s">
        <v>28</v>
      </c>
      <c r="D173" s="31"/>
      <c r="E173" s="31"/>
      <c r="F173" s="31"/>
      <c r="G173" s="32"/>
      <c r="H173" s="32"/>
      <c r="I173" s="32"/>
      <c r="J173" s="34"/>
    </row>
    <row r="174" spans="1:10" ht="12.75" customHeight="1">
      <c r="A174" s="50" t="s">
        <v>98</v>
      </c>
      <c r="B174" s="90" t="s">
        <v>96</v>
      </c>
      <c r="C174" s="76" t="s">
        <v>57</v>
      </c>
      <c r="D174" s="31"/>
      <c r="E174" s="31"/>
      <c r="F174" s="31"/>
      <c r="G174" s="32"/>
      <c r="H174" s="32"/>
      <c r="I174" s="32"/>
      <c r="J174" s="34"/>
    </row>
    <row r="175" spans="1:10" ht="12.75" customHeight="1">
      <c r="A175" s="50" t="s">
        <v>100</v>
      </c>
      <c r="B175" s="90" t="s">
        <v>97</v>
      </c>
      <c r="C175" s="76" t="s">
        <v>58</v>
      </c>
      <c r="D175" s="31"/>
      <c r="E175" s="31"/>
      <c r="F175" s="31"/>
      <c r="G175" s="32"/>
      <c r="H175" s="32"/>
      <c r="I175" s="32"/>
      <c r="J175" s="34"/>
    </row>
    <row r="176" spans="1:10" ht="20.25" customHeight="1">
      <c r="A176" s="37" t="s">
        <v>229</v>
      </c>
      <c r="B176" s="88" t="s">
        <v>43</v>
      </c>
      <c r="C176" s="76"/>
      <c r="D176" s="31"/>
      <c r="E176" s="31"/>
      <c r="F176" s="31"/>
      <c r="G176" s="32"/>
      <c r="H176" s="32"/>
      <c r="I176" s="32"/>
      <c r="J176" s="34"/>
    </row>
    <row r="177" spans="1:10" ht="12.75">
      <c r="A177" s="135" t="s">
        <v>56</v>
      </c>
      <c r="B177" s="86"/>
      <c r="C177" s="80"/>
      <c r="D177" s="23"/>
      <c r="E177" s="23"/>
      <c r="F177" s="23"/>
      <c r="G177" s="23"/>
      <c r="H177" s="23"/>
      <c r="I177" s="23"/>
      <c r="J177" s="36"/>
    </row>
    <row r="178" spans="1:10" ht="16.5" customHeight="1">
      <c r="A178" s="113"/>
      <c r="B178" s="133"/>
      <c r="C178" s="111"/>
      <c r="D178" s="31"/>
      <c r="E178" s="31"/>
      <c r="F178" s="31"/>
      <c r="G178" s="32"/>
      <c r="H178" s="32"/>
      <c r="I178" s="32"/>
      <c r="J178" s="34"/>
    </row>
    <row r="179" spans="1:10" ht="12.75">
      <c r="A179" s="113"/>
      <c r="B179" s="134"/>
      <c r="C179" s="91"/>
      <c r="D179" s="48"/>
      <c r="E179" s="48"/>
      <c r="F179" s="48"/>
      <c r="G179" s="39"/>
      <c r="H179" s="39"/>
      <c r="I179" s="39"/>
      <c r="J179" s="49"/>
    </row>
    <row r="180" spans="1:10" ht="12.75">
      <c r="A180" s="173"/>
      <c r="B180" s="174"/>
      <c r="C180" s="96"/>
      <c r="D180" s="54"/>
      <c r="E180" s="54"/>
      <c r="F180" s="54"/>
      <c r="G180" s="54"/>
      <c r="H180" s="54"/>
      <c r="I180" s="54"/>
      <c r="J180" s="54"/>
    </row>
    <row r="181" spans="1:10" ht="16.5" customHeight="1">
      <c r="A181" s="166"/>
      <c r="B181" s="167"/>
      <c r="C181" s="167"/>
      <c r="D181" s="22"/>
      <c r="E181" s="19"/>
      <c r="F181" s="20" t="s">
        <v>67</v>
      </c>
      <c r="G181" s="20"/>
      <c r="H181" s="21"/>
      <c r="I181" s="74"/>
      <c r="J181" s="157"/>
    </row>
    <row r="182" spans="1:10" ht="14.25" customHeight="1">
      <c r="A182" s="83"/>
      <c r="B182" s="17" t="s">
        <v>12</v>
      </c>
      <c r="C182" s="17" t="s">
        <v>48</v>
      </c>
      <c r="D182" s="18" t="s">
        <v>40</v>
      </c>
      <c r="E182" s="22" t="s">
        <v>5</v>
      </c>
      <c r="F182" s="23" t="s">
        <v>5</v>
      </c>
      <c r="G182" s="24" t="s">
        <v>5</v>
      </c>
      <c r="H182" s="24"/>
      <c r="I182" s="40"/>
      <c r="J182" s="101" t="s">
        <v>66</v>
      </c>
    </row>
    <row r="183" spans="1:10" ht="14.25" customHeight="1">
      <c r="A183" s="17" t="s">
        <v>216</v>
      </c>
      <c r="B183" s="17" t="s">
        <v>13</v>
      </c>
      <c r="C183" s="17" t="s">
        <v>49</v>
      </c>
      <c r="D183" s="18" t="s">
        <v>41</v>
      </c>
      <c r="E183" s="25" t="s">
        <v>44</v>
      </c>
      <c r="F183" s="18" t="s">
        <v>6</v>
      </c>
      <c r="G183" s="18" t="s">
        <v>71</v>
      </c>
      <c r="H183" s="18" t="s">
        <v>68</v>
      </c>
      <c r="I183" s="18" t="s">
        <v>8</v>
      </c>
      <c r="J183" s="101" t="s">
        <v>41</v>
      </c>
    </row>
    <row r="184" spans="1:10" ht="12.75" customHeight="1">
      <c r="A184" s="168"/>
      <c r="B184" s="169" t="s">
        <v>14</v>
      </c>
      <c r="C184" s="169" t="s">
        <v>50</v>
      </c>
      <c r="D184" s="170" t="s">
        <v>42</v>
      </c>
      <c r="E184" s="171" t="s">
        <v>7</v>
      </c>
      <c r="F184" s="170" t="s">
        <v>7</v>
      </c>
      <c r="G184" s="170" t="s">
        <v>45</v>
      </c>
      <c r="H184" s="170" t="s">
        <v>69</v>
      </c>
      <c r="I184" s="170"/>
      <c r="J184" s="158" t="s">
        <v>42</v>
      </c>
    </row>
    <row r="185" spans="1:10" ht="9.75" customHeight="1" thickBot="1">
      <c r="A185" s="26">
        <v>1</v>
      </c>
      <c r="B185" s="27">
        <v>2</v>
      </c>
      <c r="C185" s="27"/>
      <c r="D185" s="28" t="s">
        <v>2</v>
      </c>
      <c r="E185" s="29" t="s">
        <v>3</v>
      </c>
      <c r="F185" s="28" t="s">
        <v>9</v>
      </c>
      <c r="G185" s="28" t="s">
        <v>10</v>
      </c>
      <c r="H185" s="28" t="s">
        <v>11</v>
      </c>
      <c r="I185" s="28" t="s">
        <v>32</v>
      </c>
      <c r="J185" s="30" t="s">
        <v>70</v>
      </c>
    </row>
    <row r="186" spans="1:10" ht="18" customHeight="1">
      <c r="A186" s="161" t="s">
        <v>27</v>
      </c>
      <c r="B186" s="90" t="s">
        <v>19</v>
      </c>
      <c r="C186" s="92" t="s">
        <v>28</v>
      </c>
      <c r="D186" s="315">
        <f>D187+D188</f>
        <v>0</v>
      </c>
      <c r="E186" s="220">
        <f>E187+E188</f>
        <v>0</v>
      </c>
      <c r="F186" s="220"/>
      <c r="G186" s="217"/>
      <c r="H186" s="217"/>
      <c r="I186" s="220">
        <f>I187+I188</f>
        <v>0</v>
      </c>
      <c r="J186" s="49"/>
    </row>
    <row r="187" spans="1:10" ht="17.25" customHeight="1">
      <c r="A187" s="179" t="s">
        <v>35</v>
      </c>
      <c r="B187" s="180" t="s">
        <v>22</v>
      </c>
      <c r="C187" s="181" t="s">
        <v>57</v>
      </c>
      <c r="D187" s="221">
        <f>-D22</f>
        <v>-2355007.0799999996</v>
      </c>
      <c r="E187" s="221">
        <f>-E22</f>
        <v>-2355007.08</v>
      </c>
      <c r="F187" s="221"/>
      <c r="G187" s="222"/>
      <c r="H187" s="222"/>
      <c r="I187" s="221">
        <f>-I22</f>
        <v>-2355007.08</v>
      </c>
      <c r="J187" s="182" t="s">
        <v>28</v>
      </c>
    </row>
    <row r="188" spans="1:10" ht="16.5" customHeight="1">
      <c r="A188" s="179" t="s">
        <v>36</v>
      </c>
      <c r="B188" s="180" t="s">
        <v>23</v>
      </c>
      <c r="C188" s="181" t="s">
        <v>58</v>
      </c>
      <c r="D188" s="221">
        <f>D47</f>
        <v>2355007.0799999996</v>
      </c>
      <c r="E188" s="221">
        <f>E47</f>
        <v>2355007.0799999996</v>
      </c>
      <c r="F188" s="221"/>
      <c r="G188" s="222"/>
      <c r="H188" s="222"/>
      <c r="I188" s="221">
        <f>I47</f>
        <v>2355007.0799999996</v>
      </c>
      <c r="J188" s="182" t="s">
        <v>28</v>
      </c>
    </row>
    <row r="189" spans="1:10" ht="24" customHeight="1">
      <c r="A189" s="37" t="s">
        <v>82</v>
      </c>
      <c r="B189" s="86" t="s">
        <v>83</v>
      </c>
      <c r="C189" s="91" t="s">
        <v>28</v>
      </c>
      <c r="D189" s="39"/>
      <c r="E189" s="39"/>
      <c r="F189" s="48"/>
      <c r="G189" s="39"/>
      <c r="H189" s="39"/>
      <c r="I189" s="39"/>
      <c r="J189" s="49"/>
    </row>
    <row r="190" spans="1:10" ht="12.75" customHeight="1">
      <c r="A190" s="35" t="s">
        <v>46</v>
      </c>
      <c r="B190" s="86"/>
      <c r="C190" s="89"/>
      <c r="D190" s="42"/>
      <c r="E190" s="42"/>
      <c r="F190" s="24"/>
      <c r="G190" s="23" t="s">
        <v>29</v>
      </c>
      <c r="H190" s="23"/>
      <c r="I190" s="23"/>
      <c r="J190" s="372" t="s">
        <v>28</v>
      </c>
    </row>
    <row r="191" spans="1:10" ht="12" customHeight="1">
      <c r="A191" s="113" t="s">
        <v>84</v>
      </c>
      <c r="B191" s="88" t="s">
        <v>86</v>
      </c>
      <c r="C191" s="89" t="s">
        <v>57</v>
      </c>
      <c r="D191" s="38"/>
      <c r="E191" s="38"/>
      <c r="F191" s="42"/>
      <c r="G191" s="38"/>
      <c r="H191" s="38"/>
      <c r="I191" s="38"/>
      <c r="J191" s="373"/>
    </row>
    <row r="192" spans="1:10" ht="15.75" customHeight="1">
      <c r="A192" s="113" t="s">
        <v>85</v>
      </c>
      <c r="B192" s="90" t="s">
        <v>87</v>
      </c>
      <c r="C192" s="92" t="s">
        <v>58</v>
      </c>
      <c r="D192" s="39"/>
      <c r="E192" s="39"/>
      <c r="F192" s="48"/>
      <c r="G192" s="39"/>
      <c r="H192" s="39"/>
      <c r="I192" s="39"/>
      <c r="J192" s="53" t="s">
        <v>28</v>
      </c>
    </row>
    <row r="193" spans="1:10" ht="15.75" customHeight="1">
      <c r="A193" s="37" t="s">
        <v>31</v>
      </c>
      <c r="B193" s="86" t="s">
        <v>24</v>
      </c>
      <c r="C193" s="91" t="s">
        <v>28</v>
      </c>
      <c r="D193" s="39"/>
      <c r="E193" s="39"/>
      <c r="F193" s="48"/>
      <c r="G193" s="39"/>
      <c r="H193" s="39"/>
      <c r="I193" s="39"/>
      <c r="J193" s="49"/>
    </row>
    <row r="194" spans="1:10" ht="12.75" customHeight="1">
      <c r="A194" s="35" t="s">
        <v>46</v>
      </c>
      <c r="B194" s="86"/>
      <c r="C194" s="89"/>
      <c r="D194" s="42"/>
      <c r="E194" s="42"/>
      <c r="F194" s="24"/>
      <c r="G194" s="23" t="s">
        <v>29</v>
      </c>
      <c r="H194" s="23"/>
      <c r="I194" s="23"/>
      <c r="J194" s="36"/>
    </row>
    <row r="195" spans="1:10" ht="23.25" customHeight="1">
      <c r="A195" s="113" t="s">
        <v>239</v>
      </c>
      <c r="B195" s="88" t="s">
        <v>25</v>
      </c>
      <c r="C195" s="89"/>
      <c r="D195" s="38"/>
      <c r="E195" s="38"/>
      <c r="F195" s="42"/>
      <c r="G195" s="38"/>
      <c r="H195" s="38"/>
      <c r="I195" s="38"/>
      <c r="J195" s="43"/>
    </row>
    <row r="196" spans="1:10" ht="26.25" customHeight="1" thickBot="1">
      <c r="A196" s="113" t="s">
        <v>240</v>
      </c>
      <c r="B196" s="94" t="s">
        <v>26</v>
      </c>
      <c r="C196" s="95"/>
      <c r="D196" s="45"/>
      <c r="E196" s="45"/>
      <c r="F196" s="46"/>
      <c r="G196" s="45"/>
      <c r="H196" s="45"/>
      <c r="I196" s="45"/>
      <c r="J196" s="47"/>
    </row>
    <row r="197" spans="1:10" ht="24.75" customHeight="1">
      <c r="A197" s="37" t="s">
        <v>62</v>
      </c>
      <c r="B197" s="86" t="s">
        <v>59</v>
      </c>
      <c r="C197" s="91" t="s">
        <v>28</v>
      </c>
      <c r="D197" s="39"/>
      <c r="E197" s="39"/>
      <c r="F197" s="48"/>
      <c r="G197" s="39"/>
      <c r="H197" s="39"/>
      <c r="I197" s="39"/>
      <c r="J197" s="49"/>
    </row>
    <row r="198" spans="1:10" ht="12.75" customHeight="1">
      <c r="A198" s="35" t="s">
        <v>46</v>
      </c>
      <c r="B198" s="86"/>
      <c r="C198" s="89"/>
      <c r="D198" s="42"/>
      <c r="E198" s="42"/>
      <c r="F198" s="24"/>
      <c r="G198" s="23" t="s">
        <v>29</v>
      </c>
      <c r="H198" s="23"/>
      <c r="I198" s="23"/>
      <c r="J198" s="36"/>
    </row>
    <row r="199" spans="1:10" ht="24.75" customHeight="1">
      <c r="A199" s="50" t="s">
        <v>63</v>
      </c>
      <c r="B199" s="88" t="s">
        <v>60</v>
      </c>
      <c r="C199" s="89"/>
      <c r="D199" s="38"/>
      <c r="E199" s="38"/>
      <c r="F199" s="42"/>
      <c r="G199" s="38"/>
      <c r="H199" s="38"/>
      <c r="I199" s="38"/>
      <c r="J199" s="43"/>
    </row>
    <row r="200" spans="1:10" ht="27" customHeight="1" thickBot="1">
      <c r="A200" s="93" t="s">
        <v>64</v>
      </c>
      <c r="B200" s="94" t="s">
        <v>61</v>
      </c>
      <c r="C200" s="95"/>
      <c r="D200" s="45"/>
      <c r="E200" s="45"/>
      <c r="F200" s="46"/>
      <c r="G200" s="45"/>
      <c r="H200" s="45"/>
      <c r="I200" s="45"/>
      <c r="J200" s="47"/>
    </row>
    <row r="201" spans="1:10" ht="16.5" customHeight="1">
      <c r="A201" s="354" t="s">
        <v>230</v>
      </c>
      <c r="B201" s="352"/>
      <c r="C201" s="352"/>
      <c r="D201" s="352"/>
      <c r="E201" s="352"/>
      <c r="F201" s="352"/>
      <c r="G201" s="352"/>
      <c r="H201" s="352"/>
      <c r="I201" s="352"/>
      <c r="J201" s="352"/>
    </row>
    <row r="202" spans="1:10" ht="15" customHeight="1">
      <c r="A202" s="354" t="s">
        <v>233</v>
      </c>
      <c r="B202" s="352"/>
      <c r="C202" s="352"/>
      <c r="D202" s="352"/>
      <c r="E202" s="352"/>
      <c r="F202" s="352"/>
      <c r="G202" s="352"/>
      <c r="H202" s="352"/>
      <c r="I202" s="352"/>
      <c r="J202" s="352"/>
    </row>
    <row r="203" spans="1:10" ht="15">
      <c r="A203" s="14" t="s">
        <v>107</v>
      </c>
      <c r="C203" s="96"/>
      <c r="D203" s="54"/>
      <c r="E203" s="54"/>
      <c r="F203" s="54"/>
      <c r="G203" s="54"/>
      <c r="H203" s="54"/>
      <c r="I203" s="54"/>
      <c r="J203" s="54"/>
    </row>
    <row r="204" spans="1:10" ht="6" customHeight="1">
      <c r="A204" s="97"/>
      <c r="B204" s="55"/>
      <c r="C204" s="98"/>
      <c r="D204" s="56"/>
      <c r="E204" s="54"/>
      <c r="F204" s="54"/>
      <c r="G204" s="54"/>
      <c r="H204" s="56"/>
      <c r="I204" s="56"/>
      <c r="J204" s="54"/>
    </row>
    <row r="205" spans="1:10" ht="12.75">
      <c r="A205" s="16"/>
      <c r="B205" s="17"/>
      <c r="C205" s="17"/>
      <c r="D205" s="19"/>
      <c r="E205" s="57" t="s">
        <v>92</v>
      </c>
      <c r="F205" s="20"/>
      <c r="G205" s="21"/>
      <c r="H205" s="360"/>
      <c r="I205" s="360"/>
      <c r="J205" s="54"/>
    </row>
    <row r="206" spans="1:10" ht="12.75">
      <c r="A206" s="83"/>
      <c r="B206" s="17" t="s">
        <v>12</v>
      </c>
      <c r="C206" s="17" t="s">
        <v>48</v>
      </c>
      <c r="D206" s="22" t="s">
        <v>5</v>
      </c>
      <c r="E206" s="23" t="s">
        <v>5</v>
      </c>
      <c r="F206" s="24" t="s">
        <v>5</v>
      </c>
      <c r="G206" s="24"/>
      <c r="H206" s="361" t="s">
        <v>8</v>
      </c>
      <c r="I206" s="362"/>
      <c r="J206" s="54"/>
    </row>
    <row r="207" spans="1:10" ht="12.75">
      <c r="A207" s="17" t="s">
        <v>216</v>
      </c>
      <c r="B207" s="17" t="s">
        <v>13</v>
      </c>
      <c r="C207" s="17" t="s">
        <v>49</v>
      </c>
      <c r="D207" s="25" t="s">
        <v>44</v>
      </c>
      <c r="E207" s="18" t="s">
        <v>6</v>
      </c>
      <c r="F207" s="18" t="s">
        <v>71</v>
      </c>
      <c r="G207" s="18" t="s">
        <v>68</v>
      </c>
      <c r="H207" s="361"/>
      <c r="I207" s="362"/>
      <c r="J207" s="54"/>
    </row>
    <row r="208" spans="1:10" ht="12.75">
      <c r="A208" s="16"/>
      <c r="B208" s="17" t="s">
        <v>14</v>
      </c>
      <c r="C208" s="17" t="s">
        <v>50</v>
      </c>
      <c r="D208" s="25" t="s">
        <v>7</v>
      </c>
      <c r="E208" s="18" t="s">
        <v>7</v>
      </c>
      <c r="F208" s="18" t="s">
        <v>45</v>
      </c>
      <c r="G208" s="18" t="s">
        <v>69</v>
      </c>
      <c r="H208" s="363"/>
      <c r="I208" s="364"/>
      <c r="J208" s="54"/>
    </row>
    <row r="209" spans="1:10" ht="13.5" thickBot="1">
      <c r="A209" s="26">
        <v>1</v>
      </c>
      <c r="B209" s="27">
        <v>2</v>
      </c>
      <c r="C209" s="27">
        <v>3</v>
      </c>
      <c r="D209" s="29" t="s">
        <v>2</v>
      </c>
      <c r="E209" s="29" t="s">
        <v>3</v>
      </c>
      <c r="F209" s="28" t="s">
        <v>9</v>
      </c>
      <c r="G209" s="28" t="s">
        <v>10</v>
      </c>
      <c r="H209" s="378" t="s">
        <v>11</v>
      </c>
      <c r="I209" s="379"/>
      <c r="J209" s="54"/>
    </row>
    <row r="210" spans="1:10" ht="27" customHeight="1">
      <c r="A210" s="37" t="s">
        <v>104</v>
      </c>
      <c r="B210" s="75" t="s">
        <v>103</v>
      </c>
      <c r="C210" s="77" t="s">
        <v>28</v>
      </c>
      <c r="D210" s="316"/>
      <c r="E210" s="108"/>
      <c r="F210" s="41"/>
      <c r="G210" s="41"/>
      <c r="H210" s="370"/>
      <c r="I210" s="371"/>
      <c r="J210" s="54"/>
    </row>
    <row r="211" spans="1:10" ht="12" customHeight="1">
      <c r="A211" s="35" t="s">
        <v>105</v>
      </c>
      <c r="B211" s="79"/>
      <c r="C211" s="80"/>
      <c r="D211" s="109"/>
      <c r="E211" s="23"/>
      <c r="F211" s="109"/>
      <c r="G211" s="23"/>
      <c r="H211" s="109"/>
      <c r="I211" s="105"/>
      <c r="J211" s="54"/>
    </row>
    <row r="212" spans="1:10" ht="18" customHeight="1">
      <c r="A212" s="155" t="s">
        <v>232</v>
      </c>
      <c r="B212" s="110"/>
      <c r="C212" s="111" t="s">
        <v>140</v>
      </c>
      <c r="D212" s="56"/>
      <c r="E212" s="32"/>
      <c r="F212" s="56" t="s">
        <v>29</v>
      </c>
      <c r="G212" s="32"/>
      <c r="H212" s="56"/>
      <c r="I212" s="106"/>
      <c r="J212" s="54"/>
    </row>
    <row r="213" spans="1:10" s="123" customFormat="1" ht="15" customHeight="1">
      <c r="A213" s="155" t="s">
        <v>132</v>
      </c>
      <c r="B213" s="134"/>
      <c r="C213" s="111" t="s">
        <v>169</v>
      </c>
      <c r="D213" s="153"/>
      <c r="E213" s="154"/>
      <c r="F213" s="153"/>
      <c r="G213" s="154"/>
      <c r="H213" s="384"/>
      <c r="I213" s="385"/>
      <c r="J213" s="156"/>
    </row>
    <row r="214" spans="1:10" ht="15.75" customHeight="1">
      <c r="A214" s="112" t="s">
        <v>231</v>
      </c>
      <c r="B214" s="107" t="s">
        <v>106</v>
      </c>
      <c r="C214" s="89"/>
      <c r="D214" s="42"/>
      <c r="E214" s="42"/>
      <c r="F214" s="38"/>
      <c r="G214" s="38"/>
      <c r="H214" s="388"/>
      <c r="I214" s="389"/>
      <c r="J214" s="54"/>
    </row>
    <row r="215" spans="1:10" ht="12" customHeight="1">
      <c r="A215" s="148" t="s">
        <v>105</v>
      </c>
      <c r="B215" s="79"/>
      <c r="C215" s="80"/>
      <c r="D215" s="109"/>
      <c r="E215" s="23"/>
      <c r="F215" s="109"/>
      <c r="G215" s="23"/>
      <c r="H215" s="386"/>
      <c r="I215" s="387"/>
      <c r="J215" s="54"/>
    </row>
    <row r="216" spans="1:10" ht="13.5" thickBot="1">
      <c r="A216" s="66"/>
      <c r="B216" s="132"/>
      <c r="C216" s="130"/>
      <c r="D216" s="313"/>
      <c r="E216" s="131"/>
      <c r="F216" s="131"/>
      <c r="G216" s="131"/>
      <c r="H216" s="382"/>
      <c r="I216" s="383"/>
      <c r="J216" s="54"/>
    </row>
    <row r="217" spans="1:10" ht="12.75">
      <c r="A217" s="58" t="s">
        <v>356</v>
      </c>
      <c r="B217" s="35"/>
      <c r="C217" s="35"/>
      <c r="D217" s="54"/>
      <c r="E217" s="59" t="s">
        <v>73</v>
      </c>
      <c r="F217" s="59"/>
      <c r="G217" s="54"/>
      <c r="H217" s="54"/>
      <c r="I217" s="54"/>
      <c r="J217" s="54"/>
    </row>
    <row r="218" spans="1:10" ht="9.75" customHeight="1">
      <c r="A218" s="8" t="s">
        <v>80</v>
      </c>
      <c r="B218" s="8"/>
      <c r="C218" s="8"/>
      <c r="D218" s="4"/>
      <c r="E218" s="60" t="s">
        <v>93</v>
      </c>
      <c r="F218" s="60"/>
      <c r="G218" s="60"/>
      <c r="H218" s="60"/>
      <c r="I218" s="60"/>
      <c r="J218" s="60"/>
    </row>
    <row r="219" spans="5:10" ht="12.75">
      <c r="E219" s="60"/>
      <c r="F219" s="60"/>
      <c r="G219" s="58"/>
      <c r="H219" s="58"/>
      <c r="I219" s="60"/>
      <c r="J219" s="60"/>
    </row>
    <row r="220" spans="1:10" ht="12.75" customHeight="1">
      <c r="A220" s="8" t="s">
        <v>244</v>
      </c>
      <c r="B220" s="8"/>
      <c r="C220" s="8"/>
      <c r="D220" s="4"/>
      <c r="E220" s="60"/>
      <c r="F220" s="60"/>
      <c r="G220" s="60"/>
      <c r="H220" s="60"/>
      <c r="I220" s="60"/>
      <c r="J220" s="60"/>
    </row>
    <row r="221" spans="1:10" ht="9.75" customHeight="1">
      <c r="A221" s="8" t="s">
        <v>15</v>
      </c>
      <c r="B221" s="8"/>
      <c r="C221" s="8"/>
      <c r="D221" s="4"/>
      <c r="E221" s="60"/>
      <c r="F221" s="60"/>
      <c r="G221" s="60"/>
      <c r="H221" s="60"/>
      <c r="I221" s="60"/>
      <c r="J221" s="60"/>
    </row>
    <row r="222" spans="4:10" ht="11.25" customHeight="1">
      <c r="D222" s="307" t="s">
        <v>236</v>
      </c>
      <c r="E222" s="61"/>
      <c r="F222" s="61"/>
      <c r="G222" s="62"/>
      <c r="H222" s="63"/>
      <c r="I222" s="72"/>
      <c r="J222" s="73"/>
    </row>
    <row r="223" spans="4:8" ht="11.25" customHeight="1">
      <c r="D223" s="60"/>
      <c r="E223" s="60"/>
      <c r="F223" s="60"/>
      <c r="G223" s="61" t="s">
        <v>74</v>
      </c>
      <c r="H223" s="1"/>
    </row>
    <row r="224" spans="4:10" ht="15.75" customHeight="1">
      <c r="D224" s="99" t="s">
        <v>237</v>
      </c>
      <c r="E224" s="61"/>
      <c r="F224" s="61"/>
      <c r="G224" s="61"/>
      <c r="H224" s="1"/>
      <c r="I224" s="357"/>
      <c r="J224" s="357"/>
    </row>
    <row r="225" spans="4:8" ht="10.5" customHeight="1">
      <c r="D225" s="61" t="s">
        <v>238</v>
      </c>
      <c r="E225" s="61"/>
      <c r="F225" s="61"/>
      <c r="H225" s="1"/>
    </row>
    <row r="226" spans="1:9" ht="21" customHeight="1">
      <c r="A226" s="99" t="s">
        <v>75</v>
      </c>
      <c r="B226" s="176"/>
      <c r="C226" s="64"/>
      <c r="D226" s="73"/>
      <c r="E226" s="64"/>
      <c r="F226" s="64"/>
      <c r="G226" s="64"/>
      <c r="H226" s="64"/>
      <c r="I226" s="64"/>
    </row>
    <row r="227" spans="1:9" ht="12" customHeight="1">
      <c r="A227" s="58" t="s">
        <v>81</v>
      </c>
      <c r="B227" s="64"/>
      <c r="C227" s="100"/>
      <c r="D227" s="54"/>
      <c r="E227" s="54"/>
      <c r="F227" s="54"/>
      <c r="G227" s="64"/>
      <c r="H227" s="64"/>
      <c r="I227" s="64"/>
    </row>
    <row r="228" spans="1:9" ht="9.75" customHeight="1">
      <c r="A228" s="8"/>
      <c r="B228" s="8"/>
      <c r="C228" s="8"/>
      <c r="D228" s="4"/>
      <c r="E228" s="4"/>
      <c r="F228" s="8"/>
      <c r="G228" s="8"/>
      <c r="H228" s="64"/>
      <c r="I228" s="64"/>
    </row>
    <row r="229" spans="1:9" ht="13.5" customHeight="1">
      <c r="A229" s="8" t="s">
        <v>245</v>
      </c>
      <c r="B229" s="8"/>
      <c r="C229" s="8"/>
      <c r="D229" s="58"/>
      <c r="E229" s="102"/>
      <c r="F229" s="102"/>
      <c r="G229" s="102"/>
      <c r="H229" s="65"/>
      <c r="I229" s="65"/>
    </row>
    <row r="231" spans="1:10" ht="12.75">
      <c r="A231" s="351" t="s">
        <v>234</v>
      </c>
      <c r="B231" s="352"/>
      <c r="C231" s="352"/>
      <c r="D231" s="352"/>
      <c r="E231" s="352"/>
      <c r="F231" s="352"/>
      <c r="G231" s="352"/>
      <c r="H231" s="352"/>
      <c r="I231" s="352"/>
      <c r="J231" s="352"/>
    </row>
    <row r="232" ht="12.75">
      <c r="A232" s="67" t="s">
        <v>235</v>
      </c>
    </row>
  </sheetData>
  <sheetProtection/>
  <mergeCells count="21">
    <mergeCell ref="F2:J2"/>
    <mergeCell ref="A3:H3"/>
    <mergeCell ref="A4:H4"/>
    <mergeCell ref="J190:J191"/>
    <mergeCell ref="A154:F154"/>
    <mergeCell ref="B7:H7"/>
    <mergeCell ref="A37:F37"/>
    <mergeCell ref="A231:J231"/>
    <mergeCell ref="A202:J202"/>
    <mergeCell ref="H213:I213"/>
    <mergeCell ref="H215:I215"/>
    <mergeCell ref="H210:I210"/>
    <mergeCell ref="I224:J224"/>
    <mergeCell ref="H214:I214"/>
    <mergeCell ref="A201:J201"/>
    <mergeCell ref="H216:I216"/>
    <mergeCell ref="H209:I209"/>
    <mergeCell ref="H206:I208"/>
    <mergeCell ref="B9:H9"/>
    <mergeCell ref="A38:F38"/>
    <mergeCell ref="H205:I205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8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3"/>
  <sheetViews>
    <sheetView zoomScale="60" zoomScaleNormal="60" zoomScalePageLayoutView="0" workbookViewId="0" topLeftCell="A4">
      <pane ySplit="3885" topLeftCell="A44" activePane="bottomLeft" state="split"/>
      <selection pane="topLeft" activeCell="P5" sqref="P5"/>
      <selection pane="bottomLeft" activeCell="C58" sqref="C58:U84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13.25390625" style="0" customWidth="1"/>
    <col min="4" max="4" width="13.875" style="0" customWidth="1"/>
    <col min="5" max="8" width="11.75390625" style="0" customWidth="1"/>
    <col min="9" max="9" width="13.625" style="0" customWidth="1"/>
    <col min="10" max="14" width="11.75390625" style="0" customWidth="1"/>
    <col min="15" max="15" width="13.375" style="0" customWidth="1"/>
    <col min="16" max="20" width="11.75390625" style="0" customWidth="1"/>
    <col min="21" max="21" width="16.25390625" style="0" customWidth="1"/>
    <col min="22" max="26" width="11.75390625" style="0" customWidth="1"/>
    <col min="27" max="27" width="16.125" style="0" customWidth="1"/>
    <col min="28" max="28" width="11.75390625" style="0" customWidth="1"/>
    <col min="29" max="29" width="13.375" style="0" customWidth="1"/>
    <col min="30" max="31" width="11.75390625" style="0" customWidth="1"/>
    <col min="32" max="32" width="13.375" style="0" customWidth="1"/>
    <col min="33" max="37" width="11.75390625" style="0" customWidth="1"/>
    <col min="38" max="38" width="20.75390625" style="0" customWidth="1"/>
  </cols>
  <sheetData>
    <row r="2" spans="1:38" ht="14.25" customHeight="1">
      <c r="A2" s="403"/>
      <c r="B2" s="227"/>
      <c r="C2" s="396" t="s">
        <v>310</v>
      </c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4" t="s">
        <v>311</v>
      </c>
      <c r="Y2" s="397"/>
      <c r="Z2" s="395"/>
      <c r="AA2" s="398" t="s">
        <v>312</v>
      </c>
      <c r="AB2" s="398"/>
      <c r="AC2" s="398"/>
      <c r="AD2" s="398"/>
      <c r="AE2" s="398"/>
      <c r="AF2" s="398"/>
      <c r="AG2" s="398"/>
      <c r="AH2" s="398"/>
      <c r="AI2" s="406" t="s">
        <v>313</v>
      </c>
      <c r="AJ2" s="406"/>
      <c r="AK2" s="259" t="s">
        <v>314</v>
      </c>
      <c r="AL2" s="390" t="s">
        <v>8</v>
      </c>
    </row>
    <row r="3" spans="1:38" ht="354.75">
      <c r="A3" s="404"/>
      <c r="B3" s="260" t="s">
        <v>315</v>
      </c>
      <c r="C3" s="261" t="s">
        <v>172</v>
      </c>
      <c r="D3" s="261" t="s">
        <v>175</v>
      </c>
      <c r="E3" s="261" t="s">
        <v>193</v>
      </c>
      <c r="F3" s="261" t="s">
        <v>193</v>
      </c>
      <c r="G3" s="261" t="s">
        <v>193</v>
      </c>
      <c r="H3" s="261" t="s">
        <v>193</v>
      </c>
      <c r="I3" s="261" t="s">
        <v>193</v>
      </c>
      <c r="J3" s="261" t="s">
        <v>193</v>
      </c>
      <c r="K3" s="261" t="s">
        <v>193</v>
      </c>
      <c r="L3" s="261" t="s">
        <v>193</v>
      </c>
      <c r="M3" s="261" t="s">
        <v>193</v>
      </c>
      <c r="N3" s="261" t="s">
        <v>193</v>
      </c>
      <c r="O3" s="261" t="s">
        <v>193</v>
      </c>
      <c r="P3" s="261" t="s">
        <v>193</v>
      </c>
      <c r="Q3" s="261" t="s">
        <v>208</v>
      </c>
      <c r="R3" s="261" t="s">
        <v>316</v>
      </c>
      <c r="S3" s="261" t="s">
        <v>210</v>
      </c>
      <c r="T3" s="261" t="s">
        <v>193</v>
      </c>
      <c r="U3" s="261" t="s">
        <v>193</v>
      </c>
      <c r="V3" s="261" t="s">
        <v>193</v>
      </c>
      <c r="W3" s="261" t="s">
        <v>193</v>
      </c>
      <c r="X3" s="262" t="s">
        <v>193</v>
      </c>
      <c r="Y3" s="262" t="s">
        <v>193</v>
      </c>
      <c r="Z3" s="262" t="s">
        <v>193</v>
      </c>
      <c r="AA3" s="263" t="s">
        <v>172</v>
      </c>
      <c r="AB3" s="263" t="s">
        <v>317</v>
      </c>
      <c r="AC3" s="263" t="s">
        <v>175</v>
      </c>
      <c r="AD3" s="263" t="s">
        <v>193</v>
      </c>
      <c r="AE3" s="263" t="s">
        <v>193</v>
      </c>
      <c r="AF3" s="263" t="s">
        <v>193</v>
      </c>
      <c r="AG3" s="263" t="s">
        <v>193</v>
      </c>
      <c r="AH3" s="263" t="s">
        <v>193</v>
      </c>
      <c r="AI3" s="264" t="s">
        <v>193</v>
      </c>
      <c r="AJ3" s="264" t="s">
        <v>193</v>
      </c>
      <c r="AK3" s="265" t="s">
        <v>193</v>
      </c>
      <c r="AL3" s="391"/>
    </row>
    <row r="4" spans="1:38" ht="31.5">
      <c r="A4" s="404"/>
      <c r="B4" s="266" t="s">
        <v>318</v>
      </c>
      <c r="C4" s="267" t="s">
        <v>134</v>
      </c>
      <c r="D4" s="267" t="s">
        <v>137</v>
      </c>
      <c r="E4" s="268">
        <v>244</v>
      </c>
      <c r="F4" s="268">
        <v>244</v>
      </c>
      <c r="G4" s="268">
        <v>244</v>
      </c>
      <c r="H4" s="268">
        <v>244</v>
      </c>
      <c r="I4" s="268">
        <v>244</v>
      </c>
      <c r="J4" s="268">
        <v>244</v>
      </c>
      <c r="K4" s="268">
        <v>244</v>
      </c>
      <c r="L4" s="268">
        <v>244</v>
      </c>
      <c r="M4" s="268">
        <v>244</v>
      </c>
      <c r="N4" s="268">
        <v>244</v>
      </c>
      <c r="O4" s="268">
        <v>244</v>
      </c>
      <c r="P4" s="268">
        <v>244</v>
      </c>
      <c r="Q4" s="268">
        <v>851</v>
      </c>
      <c r="R4" s="268">
        <v>852</v>
      </c>
      <c r="S4" s="268">
        <v>853</v>
      </c>
      <c r="T4" s="268">
        <v>244</v>
      </c>
      <c r="U4" s="268">
        <v>244</v>
      </c>
      <c r="V4" s="268">
        <v>244</v>
      </c>
      <c r="W4" s="268">
        <v>244</v>
      </c>
      <c r="X4" s="269">
        <v>853</v>
      </c>
      <c r="Y4" s="269">
        <v>244</v>
      </c>
      <c r="Z4" s="269">
        <v>244</v>
      </c>
      <c r="AA4" s="270" t="s">
        <v>134</v>
      </c>
      <c r="AB4" s="271">
        <v>112</v>
      </c>
      <c r="AC4" s="270" t="s">
        <v>137</v>
      </c>
      <c r="AD4" s="272">
        <v>244</v>
      </c>
      <c r="AE4" s="272">
        <v>244</v>
      </c>
      <c r="AF4" s="272">
        <v>244</v>
      </c>
      <c r="AG4" s="272">
        <v>244</v>
      </c>
      <c r="AH4" s="272">
        <v>244</v>
      </c>
      <c r="AI4" s="273">
        <v>244</v>
      </c>
      <c r="AJ4" s="273">
        <v>244</v>
      </c>
      <c r="AK4" s="274">
        <v>244</v>
      </c>
      <c r="AL4" s="391"/>
    </row>
    <row r="5" spans="1:38" ht="227.25">
      <c r="A5" s="404"/>
      <c r="B5" s="260" t="s">
        <v>319</v>
      </c>
      <c r="C5" s="275" t="s">
        <v>283</v>
      </c>
      <c r="D5" s="275" t="s">
        <v>285</v>
      </c>
      <c r="E5" s="261" t="s">
        <v>286</v>
      </c>
      <c r="F5" s="261" t="s">
        <v>287</v>
      </c>
      <c r="G5" s="261" t="s">
        <v>288</v>
      </c>
      <c r="H5" s="261" t="s">
        <v>289</v>
      </c>
      <c r="I5" s="261" t="s">
        <v>290</v>
      </c>
      <c r="J5" s="261" t="s">
        <v>291</v>
      </c>
      <c r="K5" s="261" t="s">
        <v>292</v>
      </c>
      <c r="L5" s="261" t="s">
        <v>293</v>
      </c>
      <c r="M5" s="261" t="s">
        <v>294</v>
      </c>
      <c r="N5" s="261" t="s">
        <v>302</v>
      </c>
      <c r="O5" s="261" t="s">
        <v>295</v>
      </c>
      <c r="P5" s="261" t="s">
        <v>296</v>
      </c>
      <c r="Q5" s="261" t="s">
        <v>297</v>
      </c>
      <c r="R5" s="261" t="s">
        <v>297</v>
      </c>
      <c r="S5" s="261" t="s">
        <v>297</v>
      </c>
      <c r="T5" s="261" t="s">
        <v>298</v>
      </c>
      <c r="U5" s="261" t="s">
        <v>299</v>
      </c>
      <c r="V5" s="261" t="s">
        <v>300</v>
      </c>
      <c r="W5" s="261" t="s">
        <v>301</v>
      </c>
      <c r="X5" s="262" t="s">
        <v>297</v>
      </c>
      <c r="Y5" s="262" t="s">
        <v>299</v>
      </c>
      <c r="Z5" s="262" t="s">
        <v>301</v>
      </c>
      <c r="AA5" s="263" t="s">
        <v>283</v>
      </c>
      <c r="AB5" s="263" t="s">
        <v>284</v>
      </c>
      <c r="AC5" s="263" t="s">
        <v>285</v>
      </c>
      <c r="AD5" s="263" t="s">
        <v>286</v>
      </c>
      <c r="AE5" s="263" t="s">
        <v>295</v>
      </c>
      <c r="AF5" s="263" t="s">
        <v>296</v>
      </c>
      <c r="AG5" s="263" t="s">
        <v>298</v>
      </c>
      <c r="AH5" s="263" t="s">
        <v>301</v>
      </c>
      <c r="AI5" s="264" t="s">
        <v>305</v>
      </c>
      <c r="AJ5" s="264" t="s">
        <v>304</v>
      </c>
      <c r="AK5" s="276" t="s">
        <v>307</v>
      </c>
      <c r="AL5" s="391"/>
    </row>
    <row r="6" spans="1:38" ht="47.25">
      <c r="A6" s="405"/>
      <c r="B6" s="266" t="s">
        <v>320</v>
      </c>
      <c r="C6" s="277" t="s">
        <v>321</v>
      </c>
      <c r="D6" s="277" t="s">
        <v>322</v>
      </c>
      <c r="E6" s="277" t="s">
        <v>323</v>
      </c>
      <c r="F6" s="277" t="s">
        <v>324</v>
      </c>
      <c r="G6" s="277" t="s">
        <v>325</v>
      </c>
      <c r="H6" s="277" t="s">
        <v>326</v>
      </c>
      <c r="I6" s="277" t="s">
        <v>327</v>
      </c>
      <c r="J6" s="277" t="s">
        <v>328</v>
      </c>
      <c r="K6" s="277" t="s">
        <v>329</v>
      </c>
      <c r="L6" s="277" t="s">
        <v>330</v>
      </c>
      <c r="M6" s="277" t="s">
        <v>331</v>
      </c>
      <c r="N6" s="277" t="s">
        <v>332</v>
      </c>
      <c r="O6" s="277" t="s">
        <v>333</v>
      </c>
      <c r="P6" s="268">
        <v>26</v>
      </c>
      <c r="Q6" s="393">
        <v>29</v>
      </c>
      <c r="R6" s="393"/>
      <c r="S6" s="393"/>
      <c r="T6" s="268">
        <v>33</v>
      </c>
      <c r="U6" s="268">
        <v>34</v>
      </c>
      <c r="V6" s="268">
        <v>35</v>
      </c>
      <c r="W6" s="268">
        <v>37</v>
      </c>
      <c r="X6" s="269">
        <v>95</v>
      </c>
      <c r="Y6" s="394">
        <v>97</v>
      </c>
      <c r="Z6" s="395"/>
      <c r="AA6" s="272" t="s">
        <v>247</v>
      </c>
      <c r="AB6" s="272" t="s">
        <v>250</v>
      </c>
      <c r="AC6" s="272" t="s">
        <v>252</v>
      </c>
      <c r="AD6" s="272" t="s">
        <v>271</v>
      </c>
      <c r="AE6" s="272" t="s">
        <v>277</v>
      </c>
      <c r="AF6" s="272" t="s">
        <v>260</v>
      </c>
      <c r="AG6" s="272" t="s">
        <v>264</v>
      </c>
      <c r="AH6" s="272" t="s">
        <v>267</v>
      </c>
      <c r="AI6" s="278" t="s">
        <v>334</v>
      </c>
      <c r="AJ6" s="278" t="s">
        <v>335</v>
      </c>
      <c r="AK6" s="279" t="s">
        <v>336</v>
      </c>
      <c r="AL6" s="392"/>
    </row>
    <row r="7" spans="1:38" ht="47.25">
      <c r="A7" s="399" t="s">
        <v>337</v>
      </c>
      <c r="B7" s="266" t="s">
        <v>338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1">
        <f>SUM(C7:AK7)</f>
        <v>0</v>
      </c>
    </row>
    <row r="8" spans="1:38" ht="15.75">
      <c r="A8" s="400"/>
      <c r="B8" s="282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1">
        <f aca="true" t="shared" si="0" ref="AL8:AL53">SUM(C8:AK8)</f>
        <v>0</v>
      </c>
    </row>
    <row r="9" spans="1:38" ht="15.75">
      <c r="A9" s="400"/>
      <c r="B9" s="282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1">
        <f t="shared" si="0"/>
        <v>0</v>
      </c>
    </row>
    <row r="10" spans="1:38" ht="15.75">
      <c r="A10" s="400"/>
      <c r="B10" s="282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1">
        <f t="shared" si="0"/>
        <v>0</v>
      </c>
    </row>
    <row r="11" spans="1:38" ht="15.75">
      <c r="A11" s="400"/>
      <c r="B11" s="284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1">
        <f t="shared" si="0"/>
        <v>0</v>
      </c>
    </row>
    <row r="12" spans="1:38" ht="15.75">
      <c r="A12" s="400"/>
      <c r="B12" s="284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1">
        <f t="shared" si="0"/>
        <v>0</v>
      </c>
    </row>
    <row r="13" spans="1:38" ht="47.25">
      <c r="A13" s="401"/>
      <c r="B13" s="266" t="s">
        <v>339</v>
      </c>
      <c r="C13" s="285">
        <f>SUM(C7:C12)</f>
        <v>0</v>
      </c>
      <c r="D13" s="285">
        <f aca="true" t="shared" si="1" ref="D13:AK13">SUM(D7:D12)</f>
        <v>0</v>
      </c>
      <c r="E13" s="285">
        <f t="shared" si="1"/>
        <v>0</v>
      </c>
      <c r="F13" s="285">
        <f t="shared" si="1"/>
        <v>0</v>
      </c>
      <c r="G13" s="285">
        <f t="shared" si="1"/>
        <v>0</v>
      </c>
      <c r="H13" s="285">
        <f t="shared" si="1"/>
        <v>0</v>
      </c>
      <c r="I13" s="285">
        <f t="shared" si="1"/>
        <v>0</v>
      </c>
      <c r="J13" s="285">
        <f t="shared" si="1"/>
        <v>0</v>
      </c>
      <c r="K13" s="285">
        <f t="shared" si="1"/>
        <v>0</v>
      </c>
      <c r="L13" s="285">
        <f t="shared" si="1"/>
        <v>0</v>
      </c>
      <c r="M13" s="285">
        <f t="shared" si="1"/>
        <v>0</v>
      </c>
      <c r="N13" s="285">
        <f t="shared" si="1"/>
        <v>0</v>
      </c>
      <c r="O13" s="285">
        <f t="shared" si="1"/>
        <v>0</v>
      </c>
      <c r="P13" s="285">
        <f t="shared" si="1"/>
        <v>0</v>
      </c>
      <c r="Q13" s="285">
        <f t="shared" si="1"/>
        <v>0</v>
      </c>
      <c r="R13" s="285">
        <f t="shared" si="1"/>
        <v>0</v>
      </c>
      <c r="S13" s="285">
        <f t="shared" si="1"/>
        <v>0</v>
      </c>
      <c r="T13" s="285">
        <f t="shared" si="1"/>
        <v>0</v>
      </c>
      <c r="U13" s="285">
        <f t="shared" si="1"/>
        <v>0</v>
      </c>
      <c r="V13" s="285">
        <f t="shared" si="1"/>
        <v>0</v>
      </c>
      <c r="W13" s="285">
        <f t="shared" si="1"/>
        <v>0</v>
      </c>
      <c r="X13" s="286">
        <f t="shared" si="1"/>
        <v>0</v>
      </c>
      <c r="Y13" s="286">
        <f t="shared" si="1"/>
        <v>0</v>
      </c>
      <c r="Z13" s="286">
        <f t="shared" si="1"/>
        <v>0</v>
      </c>
      <c r="AA13" s="287">
        <f t="shared" si="1"/>
        <v>0</v>
      </c>
      <c r="AB13" s="287">
        <f t="shared" si="1"/>
        <v>0</v>
      </c>
      <c r="AC13" s="287">
        <f t="shared" si="1"/>
        <v>0</v>
      </c>
      <c r="AD13" s="287">
        <f t="shared" si="1"/>
        <v>0</v>
      </c>
      <c r="AE13" s="287">
        <f t="shared" si="1"/>
        <v>0</v>
      </c>
      <c r="AF13" s="287">
        <f t="shared" si="1"/>
        <v>0</v>
      </c>
      <c r="AG13" s="287">
        <f t="shared" si="1"/>
        <v>0</v>
      </c>
      <c r="AH13" s="287">
        <f t="shared" si="1"/>
        <v>0</v>
      </c>
      <c r="AI13" s="288">
        <f t="shared" si="1"/>
        <v>0</v>
      </c>
      <c r="AJ13" s="288">
        <f t="shared" si="1"/>
        <v>0</v>
      </c>
      <c r="AK13" s="289">
        <f t="shared" si="1"/>
        <v>0</v>
      </c>
      <c r="AL13" s="281">
        <f t="shared" si="0"/>
        <v>0</v>
      </c>
    </row>
    <row r="14" spans="1:38" ht="63">
      <c r="A14" s="402" t="s">
        <v>340</v>
      </c>
      <c r="B14" s="290" t="s">
        <v>341</v>
      </c>
      <c r="C14" s="291">
        <v>437545.98</v>
      </c>
      <c r="D14" s="291">
        <v>133260.19</v>
      </c>
      <c r="E14" s="291">
        <v>0</v>
      </c>
      <c r="F14" s="291">
        <v>26635</v>
      </c>
      <c r="G14" s="291">
        <v>31344.33</v>
      </c>
      <c r="H14" s="291">
        <v>0</v>
      </c>
      <c r="I14" s="291">
        <v>92517.89</v>
      </c>
      <c r="J14" s="291">
        <v>0</v>
      </c>
      <c r="K14" s="291">
        <v>0</v>
      </c>
      <c r="L14" s="291">
        <v>0</v>
      </c>
      <c r="M14" s="291">
        <v>0</v>
      </c>
      <c r="N14" s="291">
        <v>0</v>
      </c>
      <c r="O14" s="291">
        <v>110561.34</v>
      </c>
      <c r="P14" s="291">
        <v>31237.73</v>
      </c>
      <c r="Q14" s="291">
        <v>10079</v>
      </c>
      <c r="R14" s="291">
        <v>0</v>
      </c>
      <c r="S14" s="291">
        <v>1.31</v>
      </c>
      <c r="T14" s="291">
        <v>0</v>
      </c>
      <c r="U14" s="291">
        <v>116680.24</v>
      </c>
      <c r="V14" s="291">
        <v>0</v>
      </c>
      <c r="W14" s="291">
        <v>11870</v>
      </c>
      <c r="X14" s="291">
        <v>200</v>
      </c>
      <c r="Y14" s="291">
        <v>80066.54</v>
      </c>
      <c r="Z14" s="291"/>
      <c r="AA14" s="291">
        <v>663027.99</v>
      </c>
      <c r="AB14" s="291">
        <v>150</v>
      </c>
      <c r="AC14" s="291">
        <v>186785.16</v>
      </c>
      <c r="AD14" s="291">
        <v>0</v>
      </c>
      <c r="AE14" s="291">
        <v>2550</v>
      </c>
      <c r="AF14" s="291">
        <v>94332.43</v>
      </c>
      <c r="AG14" s="291">
        <v>0</v>
      </c>
      <c r="AH14" s="291">
        <v>2000</v>
      </c>
      <c r="AI14" s="291"/>
      <c r="AJ14" s="291"/>
      <c r="AK14" s="291"/>
      <c r="AL14" s="292">
        <f t="shared" si="0"/>
        <v>2030845.1299999997</v>
      </c>
    </row>
    <row r="15" spans="1:38" ht="15.75">
      <c r="A15" s="402"/>
      <c r="B15" s="282">
        <v>42712</v>
      </c>
      <c r="C15" s="347">
        <v>35996</v>
      </c>
      <c r="D15" s="293">
        <v>15159.19</v>
      </c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348">
        <f>32385.78+600</f>
        <v>32985.78</v>
      </c>
      <c r="AB15" s="283"/>
      <c r="AC15" s="283">
        <v>15518.51</v>
      </c>
      <c r="AD15" s="283"/>
      <c r="AE15" s="283"/>
      <c r="AF15" s="283"/>
      <c r="AG15" s="283"/>
      <c r="AH15" s="283"/>
      <c r="AI15" s="283"/>
      <c r="AJ15" s="283"/>
      <c r="AK15" s="283"/>
      <c r="AL15" s="281">
        <f t="shared" si="0"/>
        <v>99659.48</v>
      </c>
    </row>
    <row r="16" spans="1:38" ht="15.75">
      <c r="A16" s="402"/>
      <c r="B16" s="282">
        <v>42717</v>
      </c>
      <c r="C16" s="283"/>
      <c r="D16" s="29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>
        <v>1072.87</v>
      </c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1">
        <f t="shared" si="0"/>
        <v>1072.87</v>
      </c>
    </row>
    <row r="17" spans="1:38" ht="15.75">
      <c r="A17" s="402"/>
      <c r="B17" s="282">
        <v>42718</v>
      </c>
      <c r="C17" s="283"/>
      <c r="D17" s="293"/>
      <c r="E17" s="283"/>
      <c r="F17" s="283"/>
      <c r="G17" s="283">
        <v>1677.38</v>
      </c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>
        <v>200</v>
      </c>
      <c r="T17" s="283"/>
      <c r="U17" s="283">
        <v>28605.36</v>
      </c>
      <c r="V17" s="283"/>
      <c r="W17" s="283"/>
      <c r="X17" s="283"/>
      <c r="Y17" s="283">
        <v>2271.96</v>
      </c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1">
        <f t="shared" si="0"/>
        <v>32754.7</v>
      </c>
    </row>
    <row r="18" spans="1:38" ht="15.75">
      <c r="A18" s="402"/>
      <c r="B18" s="282">
        <v>42719</v>
      </c>
      <c r="C18" s="283"/>
      <c r="D18" s="29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>
        <f>578.3+495.6+6821</f>
        <v>7894.9</v>
      </c>
      <c r="P18" s="283"/>
      <c r="Q18" s="283"/>
      <c r="R18" s="283"/>
      <c r="S18" s="283"/>
      <c r="T18" s="283"/>
      <c r="U18" s="283"/>
      <c r="V18" s="283"/>
      <c r="W18" s="283"/>
      <c r="X18" s="283"/>
      <c r="Y18" s="283">
        <v>2271.96</v>
      </c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1">
        <f t="shared" si="0"/>
        <v>10166.86</v>
      </c>
    </row>
    <row r="19" spans="1:38" ht="15.75">
      <c r="A19" s="402"/>
      <c r="B19" s="282">
        <v>42719</v>
      </c>
      <c r="C19" s="283"/>
      <c r="D19" s="29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>
        <v>1135.98</v>
      </c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1">
        <f t="shared" si="0"/>
        <v>1135.98</v>
      </c>
    </row>
    <row r="20" spans="1:38" ht="15.75">
      <c r="A20" s="402"/>
      <c r="B20" s="282">
        <v>42723</v>
      </c>
      <c r="C20" s="283"/>
      <c r="D20" s="29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>
        <v>883.54</v>
      </c>
      <c r="Z20" s="283"/>
      <c r="AA20" s="283"/>
      <c r="AB20" s="29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1">
        <f t="shared" si="0"/>
        <v>883.54</v>
      </c>
    </row>
    <row r="21" spans="1:38" ht="15.75">
      <c r="A21" s="402"/>
      <c r="B21" s="282">
        <v>42724</v>
      </c>
      <c r="C21" s="283"/>
      <c r="D21" s="29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>
        <v>1073.04</v>
      </c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1">
        <f t="shared" si="0"/>
        <v>1073.04</v>
      </c>
    </row>
    <row r="22" spans="1:38" ht="15.75">
      <c r="A22" s="402"/>
      <c r="B22" s="282">
        <v>42726</v>
      </c>
      <c r="C22" s="283"/>
      <c r="D22" s="29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>
        <v>1009.76</v>
      </c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1">
        <f t="shared" si="0"/>
        <v>1009.76</v>
      </c>
    </row>
    <row r="23" spans="1:38" ht="15.75">
      <c r="A23" s="402"/>
      <c r="B23" s="282">
        <v>42730</v>
      </c>
      <c r="C23" s="283">
        <v>49321</v>
      </c>
      <c r="D23" s="283">
        <v>14894.94</v>
      </c>
      <c r="E23" s="283"/>
      <c r="F23" s="283">
        <v>3047</v>
      </c>
      <c r="G23" s="283">
        <v>2239.44</v>
      </c>
      <c r="H23" s="283"/>
      <c r="I23" s="283">
        <v>13461.83</v>
      </c>
      <c r="J23" s="283"/>
      <c r="K23" s="283"/>
      <c r="L23" s="283"/>
      <c r="M23" s="283"/>
      <c r="N23" s="283"/>
      <c r="O23" s="283">
        <v>4251.6</v>
      </c>
      <c r="P23" s="283">
        <v>11545.4</v>
      </c>
      <c r="Q23" s="283"/>
      <c r="R23" s="283"/>
      <c r="S23" s="283"/>
      <c r="T23" s="283"/>
      <c r="U23" s="283"/>
      <c r="V23" s="283"/>
      <c r="W23" s="283">
        <v>8000</v>
      </c>
      <c r="X23" s="283"/>
      <c r="Y23" s="283"/>
      <c r="Z23" s="283"/>
      <c r="AA23" s="283">
        <f>61373.17+20334.98</f>
        <v>81708.15</v>
      </c>
      <c r="AB23" s="283"/>
      <c r="AC23" s="283">
        <f>18534.7+6141</f>
        <v>24675.7</v>
      </c>
      <c r="AD23" s="283"/>
      <c r="AE23" s="283"/>
      <c r="AF23" s="283">
        <v>53246.31</v>
      </c>
      <c r="AG23" s="283"/>
      <c r="AH23" s="283"/>
      <c r="AI23" s="283"/>
      <c r="AJ23" s="283"/>
      <c r="AK23" s="283"/>
      <c r="AL23" s="281">
        <f t="shared" si="0"/>
        <v>266391.37</v>
      </c>
    </row>
    <row r="24" spans="1:38" ht="15.75">
      <c r="A24" s="402"/>
      <c r="B24" s="282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1">
        <f t="shared" si="0"/>
        <v>0</v>
      </c>
    </row>
    <row r="25" spans="1:38" ht="15.75">
      <c r="A25" s="402"/>
      <c r="B25" s="282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1">
        <f t="shared" si="0"/>
        <v>0</v>
      </c>
    </row>
    <row r="26" spans="1:38" ht="15.75">
      <c r="A26" s="402"/>
      <c r="B26" s="282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1">
        <f t="shared" si="0"/>
        <v>0</v>
      </c>
    </row>
    <row r="27" spans="1:38" ht="15.75">
      <c r="A27" s="402"/>
      <c r="B27" s="282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346">
        <f t="shared" si="0"/>
        <v>0</v>
      </c>
    </row>
    <row r="28" spans="1:38" ht="15.75">
      <c r="A28" s="402"/>
      <c r="B28" s="282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342">
        <f t="shared" si="0"/>
        <v>0</v>
      </c>
    </row>
    <row r="29" spans="1:38" ht="15.75">
      <c r="A29" s="402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342">
        <f t="shared" si="0"/>
        <v>0</v>
      </c>
    </row>
    <row r="30" spans="1:38" ht="15.75">
      <c r="A30" s="402"/>
      <c r="B30" s="282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1">
        <f t="shared" si="0"/>
        <v>0</v>
      </c>
    </row>
    <row r="31" spans="1:38" ht="15.75">
      <c r="A31" s="402"/>
      <c r="B31" s="284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1">
        <f t="shared" si="0"/>
        <v>0</v>
      </c>
    </row>
    <row r="32" spans="1:38" ht="63">
      <c r="A32" s="402"/>
      <c r="B32" s="294" t="s">
        <v>342</v>
      </c>
      <c r="C32" s="285">
        <f aca="true" t="shared" si="2" ref="C32:AK32">SUM(C15:C31)</f>
        <v>85317</v>
      </c>
      <c r="D32" s="285">
        <f t="shared" si="2"/>
        <v>30054.13</v>
      </c>
      <c r="E32" s="285">
        <f t="shared" si="2"/>
        <v>0</v>
      </c>
      <c r="F32" s="285">
        <f t="shared" si="2"/>
        <v>3047</v>
      </c>
      <c r="G32" s="285">
        <f t="shared" si="2"/>
        <v>3916.82</v>
      </c>
      <c r="H32" s="285">
        <f t="shared" si="2"/>
        <v>0</v>
      </c>
      <c r="I32" s="285">
        <f t="shared" si="2"/>
        <v>13461.83</v>
      </c>
      <c r="J32" s="285">
        <f t="shared" si="2"/>
        <v>0</v>
      </c>
      <c r="K32" s="285">
        <f t="shared" si="2"/>
        <v>0</v>
      </c>
      <c r="L32" s="285">
        <f t="shared" si="2"/>
        <v>0</v>
      </c>
      <c r="M32" s="285">
        <f t="shared" si="2"/>
        <v>0</v>
      </c>
      <c r="N32" s="285">
        <f t="shared" si="2"/>
        <v>0</v>
      </c>
      <c r="O32" s="285">
        <f t="shared" si="2"/>
        <v>12146.5</v>
      </c>
      <c r="P32" s="285">
        <f t="shared" si="2"/>
        <v>11545.4</v>
      </c>
      <c r="Q32" s="285">
        <f t="shared" si="2"/>
        <v>0</v>
      </c>
      <c r="R32" s="285">
        <f t="shared" si="2"/>
        <v>0</v>
      </c>
      <c r="S32" s="285">
        <f t="shared" si="2"/>
        <v>200</v>
      </c>
      <c r="T32" s="285">
        <f t="shared" si="2"/>
        <v>0</v>
      </c>
      <c r="U32" s="285">
        <f t="shared" si="2"/>
        <v>28605.36</v>
      </c>
      <c r="V32" s="285">
        <f t="shared" si="2"/>
        <v>0</v>
      </c>
      <c r="W32" s="285">
        <f t="shared" si="2"/>
        <v>8000</v>
      </c>
      <c r="X32" s="285">
        <f t="shared" si="2"/>
        <v>0</v>
      </c>
      <c r="Y32" s="285">
        <f t="shared" si="2"/>
        <v>9719.11</v>
      </c>
      <c r="Z32" s="285">
        <f t="shared" si="2"/>
        <v>0</v>
      </c>
      <c r="AA32" s="285">
        <f t="shared" si="2"/>
        <v>114693.93</v>
      </c>
      <c r="AB32" s="285">
        <f t="shared" si="2"/>
        <v>0</v>
      </c>
      <c r="AC32" s="285">
        <f t="shared" si="2"/>
        <v>40194.21</v>
      </c>
      <c r="AD32" s="285">
        <f t="shared" si="2"/>
        <v>0</v>
      </c>
      <c r="AE32" s="285">
        <f t="shared" si="2"/>
        <v>0</v>
      </c>
      <c r="AF32" s="285">
        <f t="shared" si="2"/>
        <v>53246.31</v>
      </c>
      <c r="AG32" s="285">
        <f t="shared" si="2"/>
        <v>0</v>
      </c>
      <c r="AH32" s="285">
        <f t="shared" si="2"/>
        <v>0</v>
      </c>
      <c r="AI32" s="285">
        <f t="shared" si="2"/>
        <v>0</v>
      </c>
      <c r="AJ32" s="285">
        <f t="shared" si="2"/>
        <v>0</v>
      </c>
      <c r="AK32" s="285">
        <f t="shared" si="2"/>
        <v>0</v>
      </c>
      <c r="AL32" s="281">
        <f t="shared" si="0"/>
        <v>414147.6</v>
      </c>
    </row>
    <row r="33" spans="1:38" ht="63">
      <c r="A33" s="402"/>
      <c r="B33" s="294" t="s">
        <v>343</v>
      </c>
      <c r="C33" s="343">
        <f aca="true" t="shared" si="3" ref="C33:AK33">C32+C14</f>
        <v>522862.98</v>
      </c>
      <c r="D33" s="343">
        <f t="shared" si="3"/>
        <v>163314.32</v>
      </c>
      <c r="E33" s="343">
        <f t="shared" si="3"/>
        <v>0</v>
      </c>
      <c r="F33" s="343">
        <f t="shared" si="3"/>
        <v>29682</v>
      </c>
      <c r="G33" s="343">
        <f t="shared" si="3"/>
        <v>35261.15</v>
      </c>
      <c r="H33" s="343">
        <f t="shared" si="3"/>
        <v>0</v>
      </c>
      <c r="I33" s="343">
        <f t="shared" si="3"/>
        <v>105979.72</v>
      </c>
      <c r="J33" s="343">
        <f t="shared" si="3"/>
        <v>0</v>
      </c>
      <c r="K33" s="343">
        <f t="shared" si="3"/>
        <v>0</v>
      </c>
      <c r="L33" s="343">
        <f t="shared" si="3"/>
        <v>0</v>
      </c>
      <c r="M33" s="343">
        <f t="shared" si="3"/>
        <v>0</v>
      </c>
      <c r="N33" s="343">
        <f t="shared" si="3"/>
        <v>0</v>
      </c>
      <c r="O33" s="343">
        <f t="shared" si="3"/>
        <v>122707.84</v>
      </c>
      <c r="P33" s="343">
        <f t="shared" si="3"/>
        <v>42783.13</v>
      </c>
      <c r="Q33" s="343">
        <f t="shared" si="3"/>
        <v>10079</v>
      </c>
      <c r="R33" s="343">
        <f t="shared" si="3"/>
        <v>0</v>
      </c>
      <c r="S33" s="343">
        <f t="shared" si="3"/>
        <v>201.31</v>
      </c>
      <c r="T33" s="343">
        <f t="shared" si="3"/>
        <v>0</v>
      </c>
      <c r="U33" s="343">
        <f t="shared" si="3"/>
        <v>145285.6</v>
      </c>
      <c r="V33" s="343">
        <f t="shared" si="3"/>
        <v>0</v>
      </c>
      <c r="W33" s="343">
        <f t="shared" si="3"/>
        <v>19870</v>
      </c>
      <c r="X33" s="343">
        <f t="shared" si="3"/>
        <v>200</v>
      </c>
      <c r="Y33" s="343">
        <f t="shared" si="3"/>
        <v>89785.65</v>
      </c>
      <c r="Z33" s="343">
        <f t="shared" si="3"/>
        <v>0</v>
      </c>
      <c r="AA33" s="343">
        <f t="shared" si="3"/>
        <v>777721.9199999999</v>
      </c>
      <c r="AB33" s="343">
        <f t="shared" si="3"/>
        <v>150</v>
      </c>
      <c r="AC33" s="343">
        <f t="shared" si="3"/>
        <v>226979.37</v>
      </c>
      <c r="AD33" s="343">
        <f t="shared" si="3"/>
        <v>0</v>
      </c>
      <c r="AE33" s="343">
        <f t="shared" si="3"/>
        <v>2550</v>
      </c>
      <c r="AF33" s="343">
        <f t="shared" si="3"/>
        <v>147578.74</v>
      </c>
      <c r="AG33" s="343">
        <f t="shared" si="3"/>
        <v>0</v>
      </c>
      <c r="AH33" s="343">
        <f t="shared" si="3"/>
        <v>2000</v>
      </c>
      <c r="AI33" s="343">
        <f t="shared" si="3"/>
        <v>0</v>
      </c>
      <c r="AJ33" s="343">
        <f t="shared" si="3"/>
        <v>0</v>
      </c>
      <c r="AK33" s="343">
        <f t="shared" si="3"/>
        <v>0</v>
      </c>
      <c r="AL33" s="344">
        <f t="shared" si="0"/>
        <v>2444992.7299999995</v>
      </c>
    </row>
    <row r="34" spans="1:38" ht="47.25">
      <c r="A34" s="402"/>
      <c r="B34" s="294" t="s">
        <v>344</v>
      </c>
      <c r="C34" s="285">
        <f aca="true" t="shared" si="4" ref="C34:AK34">C13-C33</f>
        <v>-522862.98</v>
      </c>
      <c r="D34" s="285">
        <f t="shared" si="4"/>
        <v>-163314.32</v>
      </c>
      <c r="E34" s="285">
        <f t="shared" si="4"/>
        <v>0</v>
      </c>
      <c r="F34" s="285">
        <f t="shared" si="4"/>
        <v>-29682</v>
      </c>
      <c r="G34" s="285">
        <f t="shared" si="4"/>
        <v>-35261.15</v>
      </c>
      <c r="H34" s="285">
        <f t="shared" si="4"/>
        <v>0</v>
      </c>
      <c r="I34" s="285">
        <f t="shared" si="4"/>
        <v>-105979.72</v>
      </c>
      <c r="J34" s="285">
        <f t="shared" si="4"/>
        <v>0</v>
      </c>
      <c r="K34" s="285">
        <f t="shared" si="4"/>
        <v>0</v>
      </c>
      <c r="L34" s="285">
        <f t="shared" si="4"/>
        <v>0</v>
      </c>
      <c r="M34" s="285">
        <f t="shared" si="4"/>
        <v>0</v>
      </c>
      <c r="N34" s="285">
        <f t="shared" si="4"/>
        <v>0</v>
      </c>
      <c r="O34" s="285">
        <f t="shared" si="4"/>
        <v>-122707.84</v>
      </c>
      <c r="P34" s="285">
        <f t="shared" si="4"/>
        <v>-42783.13</v>
      </c>
      <c r="Q34" s="285">
        <f t="shared" si="4"/>
        <v>-10079</v>
      </c>
      <c r="R34" s="285">
        <f t="shared" si="4"/>
        <v>0</v>
      </c>
      <c r="S34" s="285">
        <f t="shared" si="4"/>
        <v>-201.31</v>
      </c>
      <c r="T34" s="285">
        <f t="shared" si="4"/>
        <v>0</v>
      </c>
      <c r="U34" s="285">
        <f t="shared" si="4"/>
        <v>-145285.6</v>
      </c>
      <c r="V34" s="285">
        <f t="shared" si="4"/>
        <v>0</v>
      </c>
      <c r="W34" s="285">
        <f t="shared" si="4"/>
        <v>-19870</v>
      </c>
      <c r="X34" s="286">
        <f t="shared" si="4"/>
        <v>-200</v>
      </c>
      <c r="Y34" s="286">
        <f t="shared" si="4"/>
        <v>-89785.65</v>
      </c>
      <c r="Z34" s="286">
        <f t="shared" si="4"/>
        <v>0</v>
      </c>
      <c r="AA34" s="287">
        <f t="shared" si="4"/>
        <v>-777721.9199999999</v>
      </c>
      <c r="AB34" s="287">
        <f t="shared" si="4"/>
        <v>-150</v>
      </c>
      <c r="AC34" s="287">
        <f t="shared" si="4"/>
        <v>-226979.37</v>
      </c>
      <c r="AD34" s="287">
        <f t="shared" si="4"/>
        <v>0</v>
      </c>
      <c r="AE34" s="287">
        <f t="shared" si="4"/>
        <v>-2550</v>
      </c>
      <c r="AF34" s="287">
        <f t="shared" si="4"/>
        <v>-147578.74</v>
      </c>
      <c r="AG34" s="287">
        <f t="shared" si="4"/>
        <v>0</v>
      </c>
      <c r="AH34" s="287">
        <f t="shared" si="4"/>
        <v>-2000</v>
      </c>
      <c r="AI34" s="288">
        <f t="shared" si="4"/>
        <v>0</v>
      </c>
      <c r="AJ34" s="288">
        <f t="shared" si="4"/>
        <v>0</v>
      </c>
      <c r="AK34" s="289">
        <f t="shared" si="4"/>
        <v>0</v>
      </c>
      <c r="AL34" s="281">
        <f t="shared" si="0"/>
        <v>-2444992.7299999995</v>
      </c>
    </row>
    <row r="35" spans="1:38" ht="63">
      <c r="A35" s="399" t="s">
        <v>345</v>
      </c>
      <c r="B35" s="295" t="s">
        <v>346</v>
      </c>
      <c r="C35" s="296">
        <v>437545.98</v>
      </c>
      <c r="D35" s="296">
        <v>132958.19</v>
      </c>
      <c r="E35" s="296">
        <v>0</v>
      </c>
      <c r="F35" s="296">
        <v>26635</v>
      </c>
      <c r="G35" s="296">
        <v>31344.33</v>
      </c>
      <c r="H35" s="296">
        <v>0</v>
      </c>
      <c r="I35" s="296">
        <v>92517.89</v>
      </c>
      <c r="J35" s="296">
        <v>0</v>
      </c>
      <c r="K35" s="296">
        <v>0</v>
      </c>
      <c r="L35" s="296">
        <v>0</v>
      </c>
      <c r="M35" s="296">
        <v>0</v>
      </c>
      <c r="N35" s="296">
        <v>0</v>
      </c>
      <c r="O35" s="296">
        <v>110561.34</v>
      </c>
      <c r="P35" s="296">
        <v>31237.73</v>
      </c>
      <c r="Q35" s="296">
        <v>10079</v>
      </c>
      <c r="R35" s="296">
        <v>0</v>
      </c>
      <c r="S35" s="296">
        <v>1.31</v>
      </c>
      <c r="T35" s="296">
        <v>0</v>
      </c>
      <c r="U35" s="296">
        <v>129801.59</v>
      </c>
      <c r="V35" s="296">
        <v>0</v>
      </c>
      <c r="W35" s="296">
        <v>8380</v>
      </c>
      <c r="X35" s="296">
        <v>200</v>
      </c>
      <c r="Y35" s="296">
        <v>67753.22</v>
      </c>
      <c r="Z35" s="296"/>
      <c r="AA35" s="296">
        <v>663027.99</v>
      </c>
      <c r="AB35" s="296">
        <v>0</v>
      </c>
      <c r="AC35" s="296">
        <v>186483.16</v>
      </c>
      <c r="AD35" s="296">
        <v>0</v>
      </c>
      <c r="AE35" s="296">
        <v>2550</v>
      </c>
      <c r="AF35" s="296">
        <v>93066.67</v>
      </c>
      <c r="AG35" s="296">
        <v>0</v>
      </c>
      <c r="AH35" s="296">
        <v>2000</v>
      </c>
      <c r="AI35" s="296"/>
      <c r="AJ35" s="296"/>
      <c r="AK35" s="296"/>
      <c r="AL35" s="297">
        <f t="shared" si="0"/>
        <v>2026143.3999999997</v>
      </c>
    </row>
    <row r="36" spans="1:38" ht="15.75">
      <c r="A36" s="400"/>
      <c r="B36" s="282">
        <v>42713</v>
      </c>
      <c r="C36" s="283">
        <f>29537.04+5947+511.96</f>
        <v>35996</v>
      </c>
      <c r="D36" s="283">
        <f>11263.12+2611+1484.68+102.39</f>
        <v>15461.19</v>
      </c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341">
        <f>25179.92+6082+523.86+600</f>
        <v>32385.78</v>
      </c>
      <c r="AB36" s="283"/>
      <c r="AC36" s="283">
        <f>11524.87+2671.68+1519.19+104.77</f>
        <v>15820.510000000002</v>
      </c>
      <c r="AD36" s="283"/>
      <c r="AE36" s="283"/>
      <c r="AF36" s="283"/>
      <c r="AG36" s="283"/>
      <c r="AH36" s="283"/>
      <c r="AI36" s="283"/>
      <c r="AJ36" s="283"/>
      <c r="AK36" s="283"/>
      <c r="AL36" s="281">
        <f t="shared" si="0"/>
        <v>99663.48000000001</v>
      </c>
    </row>
    <row r="37" spans="1:38" ht="15.75">
      <c r="A37" s="400"/>
      <c r="B37" s="282">
        <v>42719</v>
      </c>
      <c r="C37" s="341"/>
      <c r="D37" s="283"/>
      <c r="E37" s="283"/>
      <c r="F37" s="283"/>
      <c r="G37" s="283">
        <v>1677.38</v>
      </c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>
        <v>3441.6</v>
      </c>
      <c r="V37" s="283"/>
      <c r="W37" s="283"/>
      <c r="X37" s="283"/>
      <c r="Y37" s="283">
        <v>4460.75</v>
      </c>
      <c r="Z37" s="283"/>
      <c r="AA37" s="341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1">
        <f t="shared" si="0"/>
        <v>9579.73</v>
      </c>
    </row>
    <row r="38" spans="1:38" ht="15.75">
      <c r="A38" s="400"/>
      <c r="B38" s="282" t="s">
        <v>357</v>
      </c>
      <c r="C38" s="349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>
        <f>905+295+3621+2000+495.6</f>
        <v>7316.6</v>
      </c>
      <c r="P38" s="283"/>
      <c r="Q38" s="283"/>
      <c r="R38" s="283"/>
      <c r="S38" s="283">
        <v>200</v>
      </c>
      <c r="T38" s="283"/>
      <c r="U38" s="283"/>
      <c r="V38" s="283"/>
      <c r="W38" s="283"/>
      <c r="X38" s="283"/>
      <c r="Y38" s="283"/>
      <c r="Z38" s="283"/>
      <c r="AA38" s="341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1">
        <f t="shared" si="0"/>
        <v>7516.6</v>
      </c>
    </row>
    <row r="39" spans="1:38" ht="15.75">
      <c r="A39" s="400"/>
      <c r="B39" s="282">
        <v>42724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>
        <v>578.3</v>
      </c>
      <c r="P39" s="283"/>
      <c r="Q39" s="283"/>
      <c r="R39" s="283"/>
      <c r="S39" s="283"/>
      <c r="T39" s="283"/>
      <c r="U39" s="283">
        <v>2200</v>
      </c>
      <c r="V39" s="283"/>
      <c r="W39" s="283"/>
      <c r="X39" s="283"/>
      <c r="Y39" s="283"/>
      <c r="Z39" s="283"/>
      <c r="AA39" s="341">
        <v>600</v>
      </c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1">
        <f t="shared" si="0"/>
        <v>3378.3</v>
      </c>
    </row>
    <row r="40" spans="1:38" ht="15.75">
      <c r="A40" s="400"/>
      <c r="B40" s="282">
        <v>42725</v>
      </c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>
        <v>6289.85</v>
      </c>
      <c r="V40" s="283"/>
      <c r="W40" s="283"/>
      <c r="X40" s="283"/>
      <c r="Y40" s="283"/>
      <c r="Z40" s="283"/>
      <c r="AA40" s="341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1">
        <f t="shared" si="0"/>
        <v>6289.85</v>
      </c>
    </row>
    <row r="41" spans="1:38" ht="15.75">
      <c r="A41" s="400"/>
      <c r="B41" s="282">
        <v>42727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>
        <v>316</v>
      </c>
      <c r="Z41" s="283"/>
      <c r="AA41" s="341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1">
        <f t="shared" si="0"/>
        <v>316</v>
      </c>
    </row>
    <row r="42" spans="1:38" ht="15.75">
      <c r="A42" s="400"/>
      <c r="B42" s="282">
        <v>42730</v>
      </c>
      <c r="C42" s="34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>
        <v>3552.56</v>
      </c>
      <c r="V42" s="283"/>
      <c r="W42" s="283"/>
      <c r="X42" s="283"/>
      <c r="Y42" s="283">
        <v>5251.19</v>
      </c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1">
        <f t="shared" si="0"/>
        <v>8803.75</v>
      </c>
    </row>
    <row r="43" spans="1:38" ht="15.75">
      <c r="A43" s="400"/>
      <c r="B43" s="282">
        <v>42731</v>
      </c>
      <c r="C43" s="283">
        <f>43513.79+5314+493.21</f>
        <v>49321</v>
      </c>
      <c r="D43" s="283">
        <f>10850.62+2515.37+1430.31+98.64</f>
        <v>14894.94</v>
      </c>
      <c r="E43" s="283"/>
      <c r="F43" s="283">
        <v>3047</v>
      </c>
      <c r="G43" s="283">
        <v>2239.44</v>
      </c>
      <c r="H43" s="283"/>
      <c r="I43" s="283">
        <f>10465.85+2995.98</f>
        <v>13461.83</v>
      </c>
      <c r="J43" s="283"/>
      <c r="K43" s="283"/>
      <c r="L43" s="283"/>
      <c r="M43" s="283"/>
      <c r="N43" s="283"/>
      <c r="O43" s="283">
        <f>495.6+3756</f>
        <v>4251.6</v>
      </c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>
        <f>52921.43+7538+613.74+300+17488.66+2643+203.34</f>
        <v>81708.17</v>
      </c>
      <c r="AB43" s="283"/>
      <c r="AC43" s="283">
        <f>13502.1+3130.03+1779.82+122.75+4473.7+1037.09+589.72+40.67</f>
        <v>24675.88</v>
      </c>
      <c r="AD43" s="283"/>
      <c r="AE43" s="283"/>
      <c r="AF43" s="283">
        <f>13248.29+13330.04+13960.28+13973.46</f>
        <v>54512.07</v>
      </c>
      <c r="AG43" s="283"/>
      <c r="AH43" s="283"/>
      <c r="AI43" s="283"/>
      <c r="AJ43" s="283"/>
      <c r="AK43" s="283"/>
      <c r="AL43" s="281">
        <f t="shared" si="0"/>
        <v>248111.93000000002</v>
      </c>
    </row>
    <row r="44" spans="1:38" ht="15.75">
      <c r="A44" s="400"/>
      <c r="B44" s="282">
        <v>42732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>
        <v>11245.4</v>
      </c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1">
        <f t="shared" si="0"/>
        <v>11245.4</v>
      </c>
    </row>
    <row r="45" spans="1:38" ht="15.75">
      <c r="A45" s="400"/>
      <c r="B45" s="282">
        <v>42733</v>
      </c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>
        <v>300</v>
      </c>
      <c r="Q45" s="283"/>
      <c r="R45" s="283"/>
      <c r="S45" s="283"/>
      <c r="T45" s="283"/>
      <c r="U45" s="283"/>
      <c r="V45" s="283"/>
      <c r="W45" s="283">
        <v>11490</v>
      </c>
      <c r="X45" s="283"/>
      <c r="Y45" s="283">
        <v>12004.49</v>
      </c>
      <c r="Z45" s="283"/>
      <c r="AA45" s="283"/>
      <c r="AB45" s="283"/>
      <c r="AC45" s="283">
        <v>149.8</v>
      </c>
      <c r="AD45" s="283"/>
      <c r="AE45" s="283"/>
      <c r="AF45" s="283"/>
      <c r="AG45" s="283"/>
      <c r="AH45" s="283"/>
      <c r="AI45" s="283"/>
      <c r="AJ45" s="283"/>
      <c r="AK45" s="283"/>
      <c r="AL45" s="342">
        <f t="shared" si="0"/>
        <v>23944.289999999997</v>
      </c>
    </row>
    <row r="46" spans="1:38" ht="15.75">
      <c r="A46" s="400"/>
      <c r="B46" s="282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346">
        <f t="shared" si="0"/>
        <v>0</v>
      </c>
    </row>
    <row r="47" spans="1:38" ht="15.75">
      <c r="A47" s="400"/>
      <c r="B47" s="282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1">
        <f t="shared" si="0"/>
        <v>0</v>
      </c>
    </row>
    <row r="48" spans="1:38" ht="15.75">
      <c r="A48" s="400"/>
      <c r="B48" s="282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1">
        <f t="shared" si="0"/>
        <v>0</v>
      </c>
    </row>
    <row r="49" spans="1:38" ht="15.75">
      <c r="A49" s="400"/>
      <c r="B49" s="282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1">
        <f t="shared" si="0"/>
        <v>0</v>
      </c>
    </row>
    <row r="50" spans="1:38" ht="15.75">
      <c r="A50" s="400"/>
      <c r="B50" s="282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342">
        <f t="shared" si="0"/>
        <v>0</v>
      </c>
    </row>
    <row r="51" spans="1:38" ht="63">
      <c r="A51" s="400"/>
      <c r="B51" s="266" t="s">
        <v>347</v>
      </c>
      <c r="C51" s="298">
        <f aca="true" t="shared" si="5" ref="C51:AK51">SUM(C36:C50)</f>
        <v>85317</v>
      </c>
      <c r="D51" s="298">
        <f t="shared" si="5"/>
        <v>30356.13</v>
      </c>
      <c r="E51" s="298">
        <f t="shared" si="5"/>
        <v>0</v>
      </c>
      <c r="F51" s="298">
        <f t="shared" si="5"/>
        <v>3047</v>
      </c>
      <c r="G51" s="298">
        <f t="shared" si="5"/>
        <v>3916.82</v>
      </c>
      <c r="H51" s="298">
        <f t="shared" si="5"/>
        <v>0</v>
      </c>
      <c r="I51" s="298">
        <f t="shared" si="5"/>
        <v>13461.83</v>
      </c>
      <c r="J51" s="298">
        <f t="shared" si="5"/>
        <v>0</v>
      </c>
      <c r="K51" s="298">
        <f t="shared" si="5"/>
        <v>0</v>
      </c>
      <c r="L51" s="298">
        <f t="shared" si="5"/>
        <v>0</v>
      </c>
      <c r="M51" s="298">
        <f t="shared" si="5"/>
        <v>0</v>
      </c>
      <c r="N51" s="298">
        <f t="shared" si="5"/>
        <v>0</v>
      </c>
      <c r="O51" s="298">
        <f>SUM(O37:O50)</f>
        <v>12146.5</v>
      </c>
      <c r="P51" s="298">
        <f t="shared" si="5"/>
        <v>11545.4</v>
      </c>
      <c r="Q51" s="298">
        <f t="shared" si="5"/>
        <v>0</v>
      </c>
      <c r="R51" s="298">
        <f t="shared" si="5"/>
        <v>0</v>
      </c>
      <c r="S51" s="298">
        <f t="shared" si="5"/>
        <v>200</v>
      </c>
      <c r="T51" s="298">
        <f t="shared" si="5"/>
        <v>0</v>
      </c>
      <c r="U51" s="298">
        <f t="shared" si="5"/>
        <v>15484.01</v>
      </c>
      <c r="V51" s="298">
        <f t="shared" si="5"/>
        <v>0</v>
      </c>
      <c r="W51" s="298">
        <f t="shared" si="5"/>
        <v>11490</v>
      </c>
      <c r="X51" s="299">
        <f t="shared" si="5"/>
        <v>0</v>
      </c>
      <c r="Y51" s="299">
        <f t="shared" si="5"/>
        <v>22032.43</v>
      </c>
      <c r="Z51" s="299">
        <f t="shared" si="5"/>
        <v>0</v>
      </c>
      <c r="AA51" s="300">
        <f t="shared" si="5"/>
        <v>114693.95</v>
      </c>
      <c r="AB51" s="300">
        <f t="shared" si="5"/>
        <v>0</v>
      </c>
      <c r="AC51" s="300">
        <f t="shared" si="5"/>
        <v>40646.19</v>
      </c>
      <c r="AD51" s="300">
        <f t="shared" si="5"/>
        <v>0</v>
      </c>
      <c r="AE51" s="300">
        <f t="shared" si="5"/>
        <v>0</v>
      </c>
      <c r="AF51" s="300">
        <f t="shared" si="5"/>
        <v>54512.07</v>
      </c>
      <c r="AG51" s="300">
        <f t="shared" si="5"/>
        <v>0</v>
      </c>
      <c r="AH51" s="300">
        <f t="shared" si="5"/>
        <v>0</v>
      </c>
      <c r="AI51" s="301">
        <f t="shared" si="5"/>
        <v>0</v>
      </c>
      <c r="AJ51" s="301">
        <f t="shared" si="5"/>
        <v>0</v>
      </c>
      <c r="AK51" s="302">
        <f t="shared" si="5"/>
        <v>0</v>
      </c>
      <c r="AL51" s="281">
        <f t="shared" si="0"/>
        <v>418849.33</v>
      </c>
    </row>
    <row r="52" spans="1:38" ht="63">
      <c r="A52" s="400"/>
      <c r="B52" s="266" t="s">
        <v>348</v>
      </c>
      <c r="C52" s="345">
        <f aca="true" t="shared" si="6" ref="C52:AK52">C51+C35</f>
        <v>522862.98</v>
      </c>
      <c r="D52" s="345">
        <f t="shared" si="6"/>
        <v>163314.32</v>
      </c>
      <c r="E52" s="345">
        <f t="shared" si="6"/>
        <v>0</v>
      </c>
      <c r="F52" s="345">
        <f t="shared" si="6"/>
        <v>29682</v>
      </c>
      <c r="G52" s="345">
        <f t="shared" si="6"/>
        <v>35261.15</v>
      </c>
      <c r="H52" s="345">
        <f t="shared" si="6"/>
        <v>0</v>
      </c>
      <c r="I52" s="345">
        <f t="shared" si="6"/>
        <v>105979.72</v>
      </c>
      <c r="J52" s="345">
        <f t="shared" si="6"/>
        <v>0</v>
      </c>
      <c r="K52" s="345">
        <f t="shared" si="6"/>
        <v>0</v>
      </c>
      <c r="L52" s="345">
        <f t="shared" si="6"/>
        <v>0</v>
      </c>
      <c r="M52" s="345">
        <f t="shared" si="6"/>
        <v>0</v>
      </c>
      <c r="N52" s="345">
        <f t="shared" si="6"/>
        <v>0</v>
      </c>
      <c r="O52" s="345">
        <f t="shared" si="6"/>
        <v>122707.84</v>
      </c>
      <c r="P52" s="345">
        <f t="shared" si="6"/>
        <v>42783.13</v>
      </c>
      <c r="Q52" s="345">
        <f t="shared" si="6"/>
        <v>10079</v>
      </c>
      <c r="R52" s="345">
        <f t="shared" si="6"/>
        <v>0</v>
      </c>
      <c r="S52" s="345">
        <f t="shared" si="6"/>
        <v>201.31</v>
      </c>
      <c r="T52" s="345">
        <f t="shared" si="6"/>
        <v>0</v>
      </c>
      <c r="U52" s="345">
        <f t="shared" si="6"/>
        <v>145285.6</v>
      </c>
      <c r="V52" s="345">
        <f t="shared" si="6"/>
        <v>0</v>
      </c>
      <c r="W52" s="345">
        <f t="shared" si="6"/>
        <v>19870</v>
      </c>
      <c r="X52" s="345">
        <f t="shared" si="6"/>
        <v>200</v>
      </c>
      <c r="Y52" s="345">
        <f t="shared" si="6"/>
        <v>89785.65</v>
      </c>
      <c r="Z52" s="345">
        <f t="shared" si="6"/>
        <v>0</v>
      </c>
      <c r="AA52" s="345">
        <f t="shared" si="6"/>
        <v>777721.94</v>
      </c>
      <c r="AB52" s="345">
        <f t="shared" si="6"/>
        <v>0</v>
      </c>
      <c r="AC52" s="345">
        <f t="shared" si="6"/>
        <v>227129.35</v>
      </c>
      <c r="AD52" s="345">
        <f t="shared" si="6"/>
        <v>0</v>
      </c>
      <c r="AE52" s="345">
        <f t="shared" si="6"/>
        <v>2550</v>
      </c>
      <c r="AF52" s="345">
        <f t="shared" si="6"/>
        <v>147578.74</v>
      </c>
      <c r="AG52" s="345">
        <f t="shared" si="6"/>
        <v>0</v>
      </c>
      <c r="AH52" s="345">
        <f t="shared" si="6"/>
        <v>2000</v>
      </c>
      <c r="AI52" s="345">
        <f t="shared" si="6"/>
        <v>0</v>
      </c>
      <c r="AJ52" s="345">
        <f t="shared" si="6"/>
        <v>0</v>
      </c>
      <c r="AK52" s="345">
        <f t="shared" si="6"/>
        <v>0</v>
      </c>
      <c r="AL52" s="344">
        <f t="shared" si="0"/>
        <v>2444992.7299999995</v>
      </c>
    </row>
    <row r="53" spans="1:38" ht="47.25">
      <c r="A53" s="401"/>
      <c r="B53" s="303" t="s">
        <v>349</v>
      </c>
      <c r="C53" s="298">
        <f aca="true" t="shared" si="7" ref="C53:AK53">C33-C52</f>
        <v>0</v>
      </c>
      <c r="D53" s="298">
        <f t="shared" si="7"/>
        <v>0</v>
      </c>
      <c r="E53" s="298">
        <f t="shared" si="7"/>
        <v>0</v>
      </c>
      <c r="F53" s="298">
        <f t="shared" si="7"/>
        <v>0</v>
      </c>
      <c r="G53" s="298">
        <f t="shared" si="7"/>
        <v>0</v>
      </c>
      <c r="H53" s="298">
        <f t="shared" si="7"/>
        <v>0</v>
      </c>
      <c r="I53" s="298">
        <f t="shared" si="7"/>
        <v>0</v>
      </c>
      <c r="J53" s="298">
        <f t="shared" si="7"/>
        <v>0</v>
      </c>
      <c r="K53" s="298">
        <f t="shared" si="7"/>
        <v>0</v>
      </c>
      <c r="L53" s="298">
        <f t="shared" si="7"/>
        <v>0</v>
      </c>
      <c r="M53" s="298">
        <f t="shared" si="7"/>
        <v>0</v>
      </c>
      <c r="N53" s="298">
        <f t="shared" si="7"/>
        <v>0</v>
      </c>
      <c r="O53" s="298">
        <f t="shared" si="7"/>
        <v>0</v>
      </c>
      <c r="P53" s="298">
        <f t="shared" si="7"/>
        <v>0</v>
      </c>
      <c r="Q53" s="298">
        <f t="shared" si="7"/>
        <v>0</v>
      </c>
      <c r="R53" s="298">
        <f t="shared" si="7"/>
        <v>0</v>
      </c>
      <c r="S53" s="298">
        <f t="shared" si="7"/>
        <v>0</v>
      </c>
      <c r="T53" s="298">
        <f t="shared" si="7"/>
        <v>0</v>
      </c>
      <c r="U53" s="298">
        <f t="shared" si="7"/>
        <v>0</v>
      </c>
      <c r="V53" s="298">
        <f t="shared" si="7"/>
        <v>0</v>
      </c>
      <c r="W53" s="298">
        <f t="shared" si="7"/>
        <v>0</v>
      </c>
      <c r="X53" s="299">
        <f t="shared" si="7"/>
        <v>0</v>
      </c>
      <c r="Y53" s="299">
        <f t="shared" si="7"/>
        <v>0</v>
      </c>
      <c r="Z53" s="299">
        <f t="shared" si="7"/>
        <v>0</v>
      </c>
      <c r="AA53" s="300">
        <f t="shared" si="7"/>
        <v>-0.02000000001862645</v>
      </c>
      <c r="AB53" s="300">
        <f t="shared" si="7"/>
        <v>150</v>
      </c>
      <c r="AC53" s="300">
        <f t="shared" si="7"/>
        <v>-149.98000000001048</v>
      </c>
      <c r="AD53" s="300">
        <f t="shared" si="7"/>
        <v>0</v>
      </c>
      <c r="AE53" s="300">
        <f t="shared" si="7"/>
        <v>0</v>
      </c>
      <c r="AF53" s="300">
        <f t="shared" si="7"/>
        <v>0</v>
      </c>
      <c r="AG53" s="300">
        <f t="shared" si="7"/>
        <v>0</v>
      </c>
      <c r="AH53" s="300">
        <f t="shared" si="7"/>
        <v>0</v>
      </c>
      <c r="AI53" s="301">
        <f t="shared" si="7"/>
        <v>0</v>
      </c>
      <c r="AJ53" s="301">
        <f t="shared" si="7"/>
        <v>0</v>
      </c>
      <c r="AK53" s="302">
        <f t="shared" si="7"/>
        <v>0</v>
      </c>
      <c r="AL53" s="281">
        <f t="shared" si="0"/>
        <v>-2.9103830456733704E-11</v>
      </c>
    </row>
    <row r="58" spans="3:21" ht="12.75">
      <c r="C58" s="350"/>
      <c r="D58" s="350"/>
      <c r="F58" s="350"/>
      <c r="G58" s="350"/>
      <c r="O58" s="350"/>
      <c r="P58" s="350"/>
      <c r="Q58" s="350"/>
      <c r="U58" s="350"/>
    </row>
    <row r="61" ht="12.75">
      <c r="C61" s="350"/>
    </row>
    <row r="66" ht="12.75">
      <c r="D66" s="350"/>
    </row>
    <row r="68" ht="12.75">
      <c r="D68" s="350"/>
    </row>
    <row r="70" ht="12.75">
      <c r="D70" s="350"/>
    </row>
    <row r="72" ht="12.75">
      <c r="D72" s="350"/>
    </row>
    <row r="74" ht="12.75">
      <c r="D74" s="350"/>
    </row>
    <row r="76" ht="12.75">
      <c r="D76" s="350"/>
    </row>
    <row r="78" ht="12.75">
      <c r="D78" s="350"/>
    </row>
    <row r="80" ht="12.75">
      <c r="D80" s="350"/>
    </row>
    <row r="83" ht="12.75">
      <c r="D83" s="350"/>
    </row>
  </sheetData>
  <sheetProtection/>
  <mergeCells count="11">
    <mergeCell ref="A7:A13"/>
    <mergeCell ref="A14:A34"/>
    <mergeCell ref="A35:A53"/>
    <mergeCell ref="A2:A6"/>
    <mergeCell ref="AI2:AJ2"/>
    <mergeCell ref="AL2:AL6"/>
    <mergeCell ref="Q6:S6"/>
    <mergeCell ref="Y6:Z6"/>
    <mergeCell ref="C2:W2"/>
    <mergeCell ref="X2:Z2"/>
    <mergeCell ref="AA2:AH2"/>
  </mergeCells>
  <printOptions/>
  <pageMargins left="0.7480314960629921" right="0.7480314960629921" top="0.52" bottom="0.56" header="0.5118110236220472" footer="0.5118110236220472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User-07</cp:lastModifiedBy>
  <cp:lastPrinted>2017-03-17T15:58:17Z</cp:lastPrinted>
  <dcterms:created xsi:type="dcterms:W3CDTF">1999-06-18T11:49:53Z</dcterms:created>
  <dcterms:modified xsi:type="dcterms:W3CDTF">2017-03-31T12:07:54Z</dcterms:modified>
  <cp:category/>
  <cp:version/>
  <cp:contentType/>
  <cp:contentStatus/>
</cp:coreProperties>
</file>